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60" windowHeight="12330" activeTab="6"/>
  </bookViews>
  <sheets>
    <sheet name="březen" sheetId="13" r:id="rId1"/>
    <sheet name="duben" sheetId="7" r:id="rId2"/>
    <sheet name="květen" sheetId="2" r:id="rId3"/>
    <sheet name="červen" sheetId="3" r:id="rId4"/>
    <sheet name="červenec" sheetId="4" r:id="rId5"/>
    <sheet name="srpen" sheetId="5" r:id="rId6"/>
    <sheet name="září" sheetId="6" r:id="rId7"/>
    <sheet name="říjen" sheetId="8" r:id="rId8"/>
    <sheet name="listopad" sheetId="9" r:id="rId9"/>
    <sheet name="prosinec" sheetId="10" r:id="rId10"/>
    <sheet name="sčot" sheetId="12" r:id="rId11"/>
  </sheets>
  <calcPr calcId="124519"/>
</workbook>
</file>

<file path=xl/calcChain.xml><?xml version="1.0" encoding="utf-8"?>
<calcChain xmlns="http://schemas.openxmlformats.org/spreadsheetml/2006/main">
  <c r="C30" i="6"/>
  <c r="C29"/>
  <c r="G17"/>
  <c r="G16"/>
  <c r="G15"/>
  <c r="G14"/>
  <c r="D51"/>
  <c r="D54" s="1"/>
  <c r="J26"/>
  <c r="H26"/>
  <c r="D21"/>
  <c r="G20"/>
  <c r="G13"/>
  <c r="G12"/>
  <c r="G11"/>
  <c r="G10"/>
  <c r="G9"/>
  <c r="G8"/>
  <c r="G7"/>
  <c r="G6"/>
  <c r="G5"/>
  <c r="J4"/>
  <c r="C46" i="4"/>
  <c r="C45"/>
  <c r="D65"/>
  <c r="D68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D54" i="3"/>
  <c r="D57" s="1"/>
  <c r="C37"/>
  <c r="C36"/>
  <c r="C37" i="2"/>
  <c r="C36"/>
  <c r="G12"/>
  <c r="D61" i="9"/>
  <c r="C31"/>
  <c r="C30"/>
  <c r="G15"/>
  <c r="G14"/>
  <c r="C30" i="8"/>
  <c r="C29"/>
  <c r="G15"/>
  <c r="G16"/>
  <c r="G17"/>
  <c r="D51"/>
  <c r="D36"/>
  <c r="C48" i="5"/>
  <c r="C47"/>
  <c r="G26" i="6" l="1"/>
  <c r="C32"/>
  <c r="D36" i="7"/>
  <c r="J23"/>
  <c r="G11"/>
  <c r="D58" i="9"/>
  <c r="D54" i="8"/>
  <c r="J25"/>
  <c r="H25"/>
  <c r="D20"/>
  <c r="G19"/>
  <c r="G14"/>
  <c r="G13"/>
  <c r="G12"/>
  <c r="G11"/>
  <c r="G10"/>
  <c r="G9"/>
  <c r="G8"/>
  <c r="G7"/>
  <c r="G6"/>
  <c r="G5"/>
  <c r="J4"/>
  <c r="D69" i="5"/>
  <c r="D72" s="1"/>
  <c r="J44"/>
  <c r="H44"/>
  <c r="D39"/>
  <c r="G3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J4"/>
  <c r="D37" i="4"/>
  <c r="H42"/>
  <c r="J42"/>
  <c r="E37" i="3"/>
  <c r="E38"/>
  <c r="E39"/>
  <c r="E40"/>
  <c r="E41"/>
  <c r="E42"/>
  <c r="E36"/>
  <c r="D59" i="2"/>
  <c r="D62" s="1"/>
  <c r="G6" i="3"/>
  <c r="J32" i="2"/>
  <c r="G16"/>
  <c r="G17"/>
  <c r="G18"/>
  <c r="G19"/>
  <c r="G20"/>
  <c r="G21"/>
  <c r="G25"/>
  <c r="G26"/>
  <c r="G13"/>
  <c r="H32"/>
  <c r="G27"/>
  <c r="D27"/>
  <c r="G15"/>
  <c r="G14"/>
  <c r="J4"/>
  <c r="G18" i="7"/>
  <c r="D18"/>
  <c r="G13"/>
  <c r="C22" i="13"/>
  <c r="H14"/>
  <c r="G9"/>
  <c r="D9"/>
  <c r="G8"/>
  <c r="G7"/>
  <c r="J4"/>
  <c r="J14" s="1"/>
  <c r="G8" i="9"/>
  <c r="D22"/>
  <c r="H27"/>
  <c r="G13"/>
  <c r="G12"/>
  <c r="G11"/>
  <c r="G10"/>
  <c r="G9"/>
  <c r="G7"/>
  <c r="G6"/>
  <c r="G5"/>
  <c r="J4"/>
  <c r="J27" s="1"/>
  <c r="G36" i="4"/>
  <c r="J4"/>
  <c r="G18" i="3"/>
  <c r="G19"/>
  <c r="H33"/>
  <c r="D28"/>
  <c r="G17"/>
  <c r="G16"/>
  <c r="G15"/>
  <c r="G14"/>
  <c r="G13"/>
  <c r="G12"/>
  <c r="G11"/>
  <c r="G10"/>
  <c r="G9"/>
  <c r="G8"/>
  <c r="G7"/>
  <c r="J4"/>
  <c r="J33" s="1"/>
  <c r="G14" i="7"/>
  <c r="G15"/>
  <c r="G16"/>
  <c r="G17"/>
  <c r="G6"/>
  <c r="G7"/>
  <c r="G8"/>
  <c r="G9"/>
  <c r="G10"/>
  <c r="G12"/>
  <c r="G5"/>
  <c r="C28" i="10"/>
  <c r="C27"/>
  <c r="C32" s="1"/>
  <c r="H24"/>
  <c r="G24"/>
  <c r="D19"/>
  <c r="J18"/>
  <c r="J17"/>
  <c r="J16"/>
  <c r="J15"/>
  <c r="J14"/>
  <c r="J13"/>
  <c r="J4"/>
  <c r="C48" i="4" l="1"/>
  <c r="C32" i="8"/>
  <c r="G25"/>
  <c r="G44" i="5"/>
  <c r="C50"/>
  <c r="G42" i="4"/>
  <c r="C44" i="3"/>
  <c r="C43" i="2"/>
  <c r="G32"/>
  <c r="G14" i="13"/>
  <c r="G27" i="9"/>
  <c r="C36"/>
  <c r="G33" i="3"/>
  <c r="J24" i="10"/>
  <c r="H23" i="7" l="1"/>
  <c r="J4"/>
  <c r="C31" l="1"/>
  <c r="D9" i="12" l="1"/>
  <c r="F9" s="1"/>
  <c r="G23" i="7" l="1"/>
  <c r="D5" i="12" s="1"/>
  <c r="F5" s="1"/>
</calcChain>
</file>

<file path=xl/sharedStrings.xml><?xml version="1.0" encoding="utf-8"?>
<sst xmlns="http://schemas.openxmlformats.org/spreadsheetml/2006/main" count="428" uniqueCount="187">
  <si>
    <t>prodej</t>
  </si>
  <si>
    <t>vstupné</t>
  </si>
  <si>
    <t xml:space="preserve">Hodiny </t>
  </si>
  <si>
    <t>Celkem</t>
  </si>
  <si>
    <t>celkem:</t>
  </si>
  <si>
    <t>Hasil</t>
  </si>
  <si>
    <t>2.7.</t>
  </si>
  <si>
    <t>7. 8.</t>
  </si>
  <si>
    <t>8. 8.</t>
  </si>
  <si>
    <t>9. 8.</t>
  </si>
  <si>
    <t>10. 8.</t>
  </si>
  <si>
    <t>11. 8.</t>
  </si>
  <si>
    <t>12. 8.</t>
  </si>
  <si>
    <t>13. 8.</t>
  </si>
  <si>
    <t>14. 8.</t>
  </si>
  <si>
    <t>15. 8.</t>
  </si>
  <si>
    <t>16. 8.</t>
  </si>
  <si>
    <t>17. 8.</t>
  </si>
  <si>
    <t>18. 8.</t>
  </si>
  <si>
    <t>19. 8.</t>
  </si>
  <si>
    <t>20. 8.</t>
  </si>
  <si>
    <t>21. 8.</t>
  </si>
  <si>
    <t>22. 8.</t>
  </si>
  <si>
    <t>23. 8.</t>
  </si>
  <si>
    <t>24. 8.</t>
  </si>
  <si>
    <t>25. 8.</t>
  </si>
  <si>
    <t>26. 8.</t>
  </si>
  <si>
    <t>27. 8.</t>
  </si>
  <si>
    <t>28. 8.</t>
  </si>
  <si>
    <t>29. 8.</t>
  </si>
  <si>
    <t>30. 8.</t>
  </si>
  <si>
    <t>31. 8.</t>
  </si>
  <si>
    <t>Šopík</t>
  </si>
  <si>
    <t>Krupicová</t>
  </si>
  <si>
    <t>30.12.</t>
  </si>
  <si>
    <t>celkem</t>
  </si>
  <si>
    <t>1.7.</t>
  </si>
  <si>
    <t>Hodiny</t>
  </si>
  <si>
    <t>14.4.</t>
  </si>
  <si>
    <t>22.4.</t>
  </si>
  <si>
    <t xml:space="preserve"> 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</si>
  <si>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</si>
  <si>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</si>
  <si>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</si>
  <si>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</si>
  <si>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</si>
  <si>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</si>
  <si>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</si>
  <si>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</si>
  <si>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</si>
  <si>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</si>
  <si>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</si>
  <si>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</si>
  <si>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</si>
  <si>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</si>
  <si>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</si>
  <si>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</si>
  <si>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</si>
  <si>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</si>
  <si>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</si>
  <si>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</si>
  <si>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</si>
  <si>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</si>
  <si>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</si>
  <si>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</si>
  <si>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</si>
  <si>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</si>
  <si>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</si>
  <si>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</si>
  <si>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</si>
  <si>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1. 8.</t>
  </si>
  <si>
    <t>2. 8.</t>
  </si>
  <si>
    <t>3. 8.</t>
  </si>
  <si>
    <t>4. 8.</t>
  </si>
  <si>
    <t>5. 8.</t>
  </si>
  <si>
    <t>6. 8.</t>
  </si>
  <si>
    <t>17.11.</t>
  </si>
  <si>
    <t>31.3.</t>
  </si>
  <si>
    <t>7.4.</t>
  </si>
  <si>
    <t>21.4.</t>
  </si>
  <si>
    <t>28.4.</t>
  </si>
  <si>
    <t>Celková tržba:</t>
  </si>
  <si>
    <t>Náklady:</t>
  </si>
  <si>
    <t>zboží</t>
  </si>
  <si>
    <t>WRC SK</t>
  </si>
  <si>
    <t>Celkem:</t>
  </si>
  <si>
    <t>Rozdíl:</t>
  </si>
  <si>
    <t>Pliml</t>
  </si>
  <si>
    <t>Poštovné</t>
  </si>
  <si>
    <t>Mzdy duben</t>
  </si>
  <si>
    <t xml:space="preserve">  </t>
  </si>
  <si>
    <t>Vlašic</t>
  </si>
  <si>
    <t>ČAS</t>
  </si>
  <si>
    <t>Mzdy červen</t>
  </si>
  <si>
    <t>Mzdy říjen</t>
  </si>
  <si>
    <t>3.11.</t>
  </si>
  <si>
    <t>10.11.</t>
  </si>
  <si>
    <t>24.11.</t>
  </si>
  <si>
    <t>PLIML</t>
  </si>
  <si>
    <t>Mzdy listopad</t>
  </si>
  <si>
    <t>Doplatek</t>
  </si>
  <si>
    <t>30.3.</t>
  </si>
  <si>
    <t>Mzdy březen</t>
  </si>
  <si>
    <t>6.4.</t>
  </si>
  <si>
    <t>13.4.</t>
  </si>
  <si>
    <t>16.4.</t>
  </si>
  <si>
    <t>19.4.</t>
  </si>
  <si>
    <t>20.4.</t>
  </si>
  <si>
    <t>24.4.</t>
  </si>
  <si>
    <t>27.4.</t>
  </si>
  <si>
    <t>Nákup nápoje</t>
  </si>
  <si>
    <t>Nákup suvenýry</t>
  </si>
  <si>
    <t>15.5.</t>
  </si>
  <si>
    <t>16.5.</t>
  </si>
  <si>
    <t>17.5.</t>
  </si>
  <si>
    <t>23.5.</t>
  </si>
  <si>
    <t>24.5.</t>
  </si>
  <si>
    <t>29.5.</t>
  </si>
  <si>
    <t>30.5.</t>
  </si>
  <si>
    <t>31.5.</t>
  </si>
  <si>
    <t>mzdy květen</t>
  </si>
  <si>
    <t>7.6.</t>
  </si>
  <si>
    <t>14.6.</t>
  </si>
  <si>
    <t>21.6.</t>
  </si>
  <si>
    <t>28.6.</t>
  </si>
  <si>
    <t>29.6.</t>
  </si>
  <si>
    <t>30.6.</t>
  </si>
  <si>
    <t>TSG</t>
  </si>
  <si>
    <t>Mzdy</t>
  </si>
  <si>
    <t>MZDY</t>
  </si>
  <si>
    <t>SMERO</t>
  </si>
  <si>
    <t>6.9.</t>
  </si>
  <si>
    <t>13.9.</t>
  </si>
  <si>
    <t>19.9.</t>
  </si>
  <si>
    <t>Doplatek září</t>
  </si>
  <si>
    <t>tržba říjen</t>
  </si>
  <si>
    <t>Vklad</t>
  </si>
  <si>
    <t>2.10.</t>
  </si>
  <si>
    <t>5.10.</t>
  </si>
  <si>
    <t>6.10.</t>
  </si>
  <si>
    <t>7.10.</t>
  </si>
  <si>
    <t>9.10.</t>
  </si>
  <si>
    <t>12.10.</t>
  </si>
  <si>
    <t>13.10.</t>
  </si>
  <si>
    <t>19.10.</t>
  </si>
  <si>
    <t>20.10.</t>
  </si>
  <si>
    <t>24.10.</t>
  </si>
  <si>
    <t>26.10.</t>
  </si>
  <si>
    <t>27.10.</t>
  </si>
  <si>
    <t>28.10.</t>
  </si>
  <si>
    <t>2.11.</t>
  </si>
  <si>
    <t>8.11.</t>
  </si>
  <si>
    <t>9.11.</t>
  </si>
  <si>
    <t>15.11.</t>
  </si>
  <si>
    <t>16.11.</t>
  </si>
  <si>
    <t>23.11.</t>
  </si>
  <si>
    <t>VKLAD</t>
  </si>
  <si>
    <t>14.5.</t>
  </si>
  <si>
    <t>úklid</t>
  </si>
  <si>
    <t>22.5.</t>
  </si>
  <si>
    <t>nákup SMERO</t>
  </si>
  <si>
    <t>nákup ČAS</t>
  </si>
  <si>
    <t>nákup Macoun</t>
  </si>
  <si>
    <t>5.6.</t>
  </si>
  <si>
    <t>6.6.</t>
  </si>
  <si>
    <t>12.6.</t>
  </si>
  <si>
    <t>13.6.</t>
  </si>
  <si>
    <t>19.6.</t>
  </si>
  <si>
    <t>20.6.</t>
  </si>
  <si>
    <t>26.6.</t>
  </si>
  <si>
    <t>27.6.</t>
  </si>
  <si>
    <t>Převod z května</t>
  </si>
  <si>
    <t>mínus z minulého měsíce</t>
  </si>
  <si>
    <t>ALBERT</t>
  </si>
  <si>
    <t>Banka poplatek</t>
  </si>
  <si>
    <t>Čas</t>
  </si>
  <si>
    <t>Lékárna</t>
  </si>
  <si>
    <t>elektro</t>
  </si>
  <si>
    <t>4.9.</t>
  </si>
  <si>
    <t>5.9.</t>
  </si>
  <si>
    <t>10.9.</t>
  </si>
  <si>
    <t>11.9.</t>
  </si>
  <si>
    <t>12.9.</t>
  </si>
  <si>
    <t>18.9.</t>
  </si>
  <si>
    <t>20.9.</t>
  </si>
  <si>
    <t>25.9.</t>
  </si>
  <si>
    <t>banka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</si>
</sst>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0" fontId="0" fillId="0" borderId="0" xfId="0" applyNumberFormat="1"/>
    <xf numFmtId="16" fontId="0" fillId="0" borderId="0" xfId="0" applyNumberFormat="1"/>
    <xf numFmtId="0" fontId="1" fillId="0" borderId="0" xfId="0" applyFont="1"/>
    <xf numFmtId="0" fontId="0" fillId="0" borderId="1" xfId="0" applyFont="1" applyBorder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17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1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6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workbookViewId="0">
      <selection activeCell="J25" sqref="J25"/>
    </sheetView>
  </sheetViews>
  <sheetFormatPr defaultRowHeight="14.5"/>
  <cols>
    <col min="1" max="1" width="8.81640625" customWidth="1"/>
    <col min="2" max="3" width="10.7265625" customWidth="1"/>
    <col min="5" max="5" width="11.1796875" style="5" customWidth="1"/>
  </cols>
  <sheetData>
    <row r="3" spans="1:10">
      <c r="A3" s="16"/>
      <c r="G3" t="s">
        <v>0</v>
      </c>
      <c r="H3" t="s">
        <v>1</v>
      </c>
      <c r="J3" t="s">
        <v>35</v>
      </c>
    </row>
    <row r="4" spans="1:10">
      <c r="A4" s="17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17" t="s">
        <v>101</v>
      </c>
      <c r="B5" s="12"/>
      <c r="C5" s="12"/>
      <c r="D5" s="13"/>
      <c r="E5" s="14"/>
      <c r="F5" s="15"/>
      <c r="G5" s="15"/>
      <c r="H5" s="15"/>
    </row>
    <row r="6" spans="1:10">
      <c r="A6" s="17" t="s">
        <v>77</v>
      </c>
      <c r="B6" s="12"/>
      <c r="C6" s="12"/>
      <c r="D6" s="13"/>
      <c r="E6" s="14"/>
      <c r="F6" s="15"/>
      <c r="G6" s="15"/>
      <c r="H6" s="15"/>
    </row>
    <row r="7" spans="1:10">
      <c r="A7" s="18"/>
      <c r="B7" s="11"/>
      <c r="C7" s="11"/>
      <c r="D7" s="13"/>
      <c r="E7" s="14"/>
      <c r="F7" s="15"/>
      <c r="G7" s="15">
        <f t="shared" ref="G7:G9" si="0">SUM(J7-H7)</f>
        <v>0</v>
      </c>
      <c r="H7" s="15"/>
    </row>
    <row r="8" spans="1:10">
      <c r="A8" s="16"/>
      <c r="B8" s="9"/>
      <c r="C8" s="8"/>
      <c r="D8" s="13"/>
      <c r="G8" s="15">
        <f t="shared" si="0"/>
        <v>0</v>
      </c>
      <c r="H8" s="15"/>
    </row>
    <row r="9" spans="1:10">
      <c r="C9" s="1" t="s">
        <v>4</v>
      </c>
      <c r="D9" s="8">
        <f>SUM(D4:D8)</f>
        <v>0</v>
      </c>
      <c r="G9" s="15">
        <f t="shared" si="0"/>
        <v>0</v>
      </c>
    </row>
    <row r="10" spans="1:10">
      <c r="A10" s="2"/>
    </row>
    <row r="13" spans="1:10" ht="15" thickBot="1"/>
    <row r="14" spans="1:10" ht="15" thickBot="1">
      <c r="E14" s="10"/>
      <c r="G14">
        <f>SUM(G4:G13)</f>
        <v>0</v>
      </c>
      <c r="H14">
        <f>SUM(H4:H13)</f>
        <v>0</v>
      </c>
      <c r="J14">
        <f>SUM(J4:J13)</f>
        <v>0</v>
      </c>
    </row>
    <row r="16" spans="1:10">
      <c r="A16" s="3" t="s">
        <v>2</v>
      </c>
    </row>
    <row r="17" spans="1:4">
      <c r="B17" s="6"/>
      <c r="C17" s="4"/>
    </row>
    <row r="18" spans="1:4">
      <c r="B18" s="6"/>
      <c r="C18" s="4"/>
    </row>
    <row r="19" spans="1:4">
      <c r="B19" s="6"/>
      <c r="C19" s="4"/>
    </row>
    <row r="20" spans="1:4">
      <c r="B20" s="6"/>
      <c r="C20" s="4"/>
    </row>
    <row r="21" spans="1:4" ht="15" thickBot="1"/>
    <row r="22" spans="1:4" ht="15" thickBot="1">
      <c r="B22" t="s">
        <v>3</v>
      </c>
      <c r="C22" s="7">
        <f>SUM(C17:C20)</f>
        <v>0</v>
      </c>
    </row>
    <row r="28" spans="1:4">
      <c r="B28" s="29"/>
    </row>
    <row r="30" spans="1:4">
      <c r="A30" t="s">
        <v>81</v>
      </c>
      <c r="D30" s="2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32"/>
  <sheetViews>
    <sheetView workbookViewId="0">
      <selection activeCell="D29" sqref="D29"/>
    </sheetView>
  </sheetViews>
  <sheetFormatPr defaultRowHeight="14.5"/>
  <cols>
    <col min="1" max="1" width="8.81640625" customWidth="1"/>
    <col min="2" max="3" width="10.7265625" customWidth="1"/>
    <col min="5" max="5" width="11.1796875" style="5" customWidth="1"/>
  </cols>
  <sheetData>
    <row r="3" spans="1:14">
      <c r="A3" s="16"/>
      <c r="G3" t="s">
        <v>0</v>
      </c>
      <c r="H3" t="s">
        <v>1</v>
      </c>
    </row>
    <row r="4" spans="1:14">
      <c r="A4" s="17"/>
      <c r="B4" s="12" t="s">
        <v>34</v>
      </c>
      <c r="C4" s="12">
        <v>0.41666666666666669</v>
      </c>
      <c r="D4" s="12">
        <v>0.70833333333333337</v>
      </c>
      <c r="E4" s="14">
        <v>7</v>
      </c>
      <c r="F4" s="15" t="s">
        <v>5</v>
      </c>
      <c r="G4" s="19">
        <v>549</v>
      </c>
      <c r="H4" s="19">
        <v>1950</v>
      </c>
      <c r="J4">
        <f>SUM(G4:I4)</f>
        <v>2499</v>
      </c>
    </row>
    <row r="5" spans="1:14">
      <c r="A5" s="17"/>
      <c r="B5" s="11"/>
      <c r="C5" s="12"/>
      <c r="D5" s="12"/>
      <c r="E5" s="14"/>
      <c r="F5" s="15" t="s">
        <v>33</v>
      </c>
      <c r="G5" s="19"/>
      <c r="H5" s="19"/>
    </row>
    <row r="6" spans="1:14">
      <c r="A6" s="17"/>
      <c r="B6" s="11"/>
      <c r="C6" s="12"/>
      <c r="D6" s="12"/>
      <c r="E6" s="14"/>
      <c r="F6" s="15"/>
      <c r="G6" s="19"/>
      <c r="H6" s="19"/>
      <c r="M6" s="19"/>
      <c r="N6" s="19"/>
    </row>
    <row r="7" spans="1:14">
      <c r="A7" s="17"/>
      <c r="B7" s="11"/>
      <c r="C7" s="12"/>
      <c r="D7" s="12"/>
      <c r="E7" s="14"/>
      <c r="F7" s="15"/>
      <c r="G7" s="19"/>
      <c r="H7" s="19"/>
      <c r="M7" s="19"/>
      <c r="N7" s="19"/>
    </row>
    <row r="8" spans="1:14">
      <c r="A8" s="18"/>
      <c r="B8" s="11"/>
      <c r="C8" s="12"/>
      <c r="D8" s="12"/>
      <c r="E8" s="14"/>
      <c r="F8" s="15"/>
      <c r="G8" s="19"/>
      <c r="H8" s="19"/>
      <c r="M8" s="19"/>
      <c r="N8" s="19"/>
    </row>
    <row r="9" spans="1:14">
      <c r="A9" s="18"/>
      <c r="B9" s="11"/>
      <c r="C9" s="12"/>
      <c r="D9" s="12"/>
      <c r="E9" s="14"/>
      <c r="F9" s="15"/>
      <c r="G9" s="19"/>
      <c r="H9" s="19"/>
    </row>
    <row r="10" spans="1:14">
      <c r="A10" s="17"/>
      <c r="B10" s="11"/>
      <c r="C10" s="12"/>
      <c r="D10" s="12"/>
      <c r="E10" s="14"/>
      <c r="F10" s="15"/>
      <c r="G10" s="19"/>
      <c r="H10" s="19"/>
    </row>
    <row r="11" spans="1:14">
      <c r="A11" s="18"/>
      <c r="B11" s="11"/>
      <c r="C11" s="12"/>
      <c r="D11" s="12"/>
      <c r="E11" s="14"/>
      <c r="F11" s="15"/>
      <c r="G11" s="19"/>
      <c r="H11" s="19"/>
    </row>
    <row r="12" spans="1:14">
      <c r="A12" s="18"/>
      <c r="B12" s="11"/>
      <c r="C12" s="12"/>
      <c r="D12" s="21"/>
      <c r="E12" s="14"/>
      <c r="F12" s="15"/>
      <c r="G12" s="19"/>
      <c r="H12" s="19"/>
    </row>
    <row r="13" spans="1:14">
      <c r="A13" s="18"/>
      <c r="B13" s="11"/>
      <c r="C13" s="11"/>
      <c r="D13" s="13"/>
      <c r="E13" s="14"/>
      <c r="F13" s="15"/>
      <c r="G13" s="19"/>
      <c r="H13" s="19"/>
      <c r="J13">
        <f t="shared" ref="J13:J18" si="0">SUM(G13:I13)</f>
        <v>0</v>
      </c>
    </row>
    <row r="14" spans="1:14">
      <c r="A14" s="18"/>
      <c r="B14" s="11"/>
      <c r="C14" s="11"/>
      <c r="D14" s="13"/>
      <c r="E14" s="14"/>
      <c r="F14" s="15"/>
      <c r="G14" s="19"/>
      <c r="H14" s="19"/>
      <c r="J14">
        <f t="shared" si="0"/>
        <v>0</v>
      </c>
    </row>
    <row r="15" spans="1:14">
      <c r="A15" s="18"/>
      <c r="B15" s="11"/>
      <c r="C15" s="11"/>
      <c r="D15" s="13"/>
      <c r="E15" s="14"/>
      <c r="F15" s="15"/>
      <c r="G15" s="19"/>
      <c r="H15" s="19"/>
      <c r="J15">
        <f t="shared" si="0"/>
        <v>0</v>
      </c>
    </row>
    <row r="16" spans="1:14">
      <c r="A16" s="18"/>
      <c r="B16" s="11"/>
      <c r="C16" s="11"/>
      <c r="D16" s="13"/>
      <c r="E16" s="14"/>
      <c r="F16" s="15"/>
      <c r="G16" s="19"/>
      <c r="H16" s="19"/>
      <c r="J16">
        <f t="shared" si="0"/>
        <v>0</v>
      </c>
    </row>
    <row r="17" spans="1:10">
      <c r="A17" s="18"/>
      <c r="B17" s="11"/>
      <c r="C17" s="11"/>
      <c r="D17" s="13"/>
      <c r="E17" s="14"/>
      <c r="F17" s="15"/>
      <c r="G17" s="19"/>
      <c r="H17" s="19"/>
      <c r="J17">
        <f t="shared" si="0"/>
        <v>0</v>
      </c>
    </row>
    <row r="18" spans="1:10">
      <c r="A18" s="16"/>
      <c r="B18" s="9"/>
      <c r="C18" s="8"/>
      <c r="D18" s="8"/>
      <c r="G18" s="20"/>
      <c r="H18" s="20"/>
      <c r="J18">
        <f t="shared" si="0"/>
        <v>0</v>
      </c>
    </row>
    <row r="19" spans="1:10">
      <c r="C19" s="1" t="s">
        <v>4</v>
      </c>
      <c r="D19" s="8">
        <f>SUM(E4:E12)</f>
        <v>7</v>
      </c>
      <c r="G19" s="20"/>
      <c r="H19" s="20"/>
    </row>
    <row r="20" spans="1:10">
      <c r="A20" s="2"/>
      <c r="G20" s="20"/>
      <c r="H20" s="20"/>
    </row>
    <row r="21" spans="1:10">
      <c r="G21" s="20"/>
      <c r="H21" s="20"/>
    </row>
    <row r="22" spans="1:10">
      <c r="G22" s="20"/>
      <c r="H22" s="20"/>
    </row>
    <row r="23" spans="1:10" ht="15" thickBot="1">
      <c r="G23" s="20"/>
      <c r="H23" s="20"/>
    </row>
    <row r="24" spans="1:10" ht="15" thickBot="1">
      <c r="E24" s="10"/>
      <c r="G24">
        <f>SUM(G4:G23)</f>
        <v>549</v>
      </c>
      <c r="H24">
        <f>SUM(H4:H23)</f>
        <v>1950</v>
      </c>
      <c r="J24">
        <f>SUM(J4:J23)</f>
        <v>2499</v>
      </c>
    </row>
    <row r="26" spans="1:10">
      <c r="A26" s="3" t="s">
        <v>2</v>
      </c>
    </row>
    <row r="27" spans="1:10">
      <c r="B27" s="6" t="s">
        <v>32</v>
      </c>
      <c r="C27" s="4">
        <f>SUM(E4+E8+E11)</f>
        <v>7</v>
      </c>
    </row>
    <row r="28" spans="1:10">
      <c r="B28" s="6" t="s">
        <v>5</v>
      </c>
      <c r="C28" s="4">
        <f>SUM(E5+E6+E7+E9)</f>
        <v>0</v>
      </c>
    </row>
    <row r="29" spans="1:10">
      <c r="B29" s="6" t="s">
        <v>33</v>
      </c>
      <c r="C29" s="4">
        <v>7</v>
      </c>
    </row>
    <row r="30" spans="1:10">
      <c r="B30" s="6"/>
      <c r="C30" s="4"/>
    </row>
    <row r="31" spans="1:10" ht="15" thickBot="1"/>
    <row r="32" spans="1:10" ht="15" thickBot="1">
      <c r="B32" t="s">
        <v>3</v>
      </c>
      <c r="C32" s="7">
        <f>SUM(C27:C30)</f>
        <v>14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9"/>
  <sheetViews>
    <sheetView workbookViewId="0">
      <selection activeCell="F6" sqref="F6"/>
    </sheetView>
  </sheetViews>
  <sheetFormatPr defaultRowHeight="14.5"/>
  <sheetData>
    <row r="5" spans="2:6">
      <c r="B5" t="s">
        <v>0</v>
      </c>
      <c r="D5" t="e">
        <f>SUM(#REF!+duben!G23+květen!H33+červen!H39+červenec!H53+srpen!H44+září!#REF!+říjen!H19+listopad!G24+prosinec!G24)</f>
        <v>#REF!</v>
      </c>
      <c r="F5" t="e">
        <f>SUM(D5/100)*5</f>
        <v>#REF!</v>
      </c>
    </row>
    <row r="9" spans="2:6">
      <c r="B9" t="s">
        <v>37</v>
      </c>
      <c r="D9" t="e">
        <f>SUM(#REF!+duben!C31+květen!D43+červen!D49+červenec!D66+srpen!D49+září!#REF!+říjen!D27+listopad!C32+prosinec!C32)</f>
        <v>#REF!</v>
      </c>
      <c r="F9" t="e">
        <f>SUM(D9*10)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7"/>
  <sheetViews>
    <sheetView workbookViewId="0">
      <selection activeCell="I48" sqref="I48"/>
    </sheetView>
  </sheetViews>
  <sheetFormatPr defaultRowHeight="14.5"/>
  <cols>
    <col min="1" max="1" width="8.81640625" customWidth="1"/>
    <col min="2" max="3" width="10.7265625" customWidth="1"/>
    <col min="5" max="5" width="11.1796875" style="5" customWidth="1"/>
    <col min="6" max="6" width="4" customWidth="1"/>
    <col min="9" max="9" width="4.26953125" customWidth="1"/>
  </cols>
  <sheetData>
    <row r="3" spans="1:10">
      <c r="A3" s="16"/>
      <c r="G3" t="s">
        <v>0</v>
      </c>
      <c r="H3" t="s">
        <v>1</v>
      </c>
      <c r="J3" t="s">
        <v>35</v>
      </c>
    </row>
    <row r="4" spans="1:10">
      <c r="A4" s="17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17" t="s">
        <v>103</v>
      </c>
      <c r="B5" s="12"/>
      <c r="C5" s="12"/>
      <c r="D5" s="13"/>
      <c r="E5" s="14"/>
      <c r="F5" s="15"/>
      <c r="G5" s="15">
        <f>SUM(J5-H5)</f>
        <v>0</v>
      </c>
      <c r="H5" s="15"/>
    </row>
    <row r="6" spans="1:10">
      <c r="A6" s="17" t="s">
        <v>78</v>
      </c>
      <c r="B6" s="12"/>
      <c r="C6" s="12"/>
      <c r="D6" s="13"/>
      <c r="E6" s="14"/>
      <c r="F6" s="15"/>
      <c r="G6" s="15">
        <f t="shared" ref="G6:G18" si="0">SUM(J6-H6)</f>
        <v>0</v>
      </c>
      <c r="H6" s="15"/>
    </row>
    <row r="7" spans="1:10">
      <c r="A7" s="17" t="s">
        <v>104</v>
      </c>
      <c r="B7" s="12"/>
      <c r="C7" s="12"/>
      <c r="D7" s="13"/>
      <c r="E7" s="14"/>
      <c r="F7" s="15"/>
      <c r="G7" s="15">
        <f t="shared" si="0"/>
        <v>0</v>
      </c>
      <c r="H7" s="15"/>
    </row>
    <row r="8" spans="1:10">
      <c r="A8" s="18" t="s">
        <v>38</v>
      </c>
      <c r="B8" s="12"/>
      <c r="C8" s="12"/>
      <c r="D8" s="13"/>
      <c r="E8" s="14"/>
      <c r="F8" s="15"/>
      <c r="G8" s="15">
        <f t="shared" si="0"/>
        <v>0</v>
      </c>
      <c r="H8" s="15"/>
    </row>
    <row r="9" spans="1:10">
      <c r="A9" s="17" t="s">
        <v>105</v>
      </c>
      <c r="B9" s="12"/>
      <c r="C9" s="12"/>
      <c r="D9" s="13"/>
      <c r="E9" s="14"/>
      <c r="F9" s="15"/>
      <c r="G9" s="15">
        <f t="shared" si="0"/>
        <v>0</v>
      </c>
      <c r="H9" s="15"/>
    </row>
    <row r="10" spans="1:10">
      <c r="A10" s="18" t="s">
        <v>106</v>
      </c>
      <c r="B10" s="12"/>
      <c r="C10" s="12"/>
      <c r="D10" s="13"/>
      <c r="E10" s="14"/>
      <c r="F10" s="15"/>
      <c r="G10" s="15">
        <f t="shared" si="0"/>
        <v>0</v>
      </c>
      <c r="H10" s="15"/>
    </row>
    <row r="11" spans="1:10">
      <c r="A11" s="18" t="s">
        <v>107</v>
      </c>
      <c r="B11" s="12"/>
      <c r="C11" s="12"/>
      <c r="D11" s="13"/>
      <c r="E11" s="14"/>
      <c r="F11" s="15"/>
      <c r="G11" s="15">
        <f t="shared" ref="G11" si="1">SUM(J11-H11)</f>
        <v>0</v>
      </c>
      <c r="H11" s="15"/>
    </row>
    <row r="12" spans="1:10">
      <c r="A12" s="18" t="s">
        <v>79</v>
      </c>
      <c r="B12" s="12"/>
      <c r="C12" s="12"/>
      <c r="D12" s="13"/>
      <c r="E12" s="14"/>
      <c r="F12" s="15"/>
      <c r="G12" s="15">
        <f t="shared" si="0"/>
        <v>0</v>
      </c>
      <c r="H12" s="15"/>
    </row>
    <row r="13" spans="1:10">
      <c r="A13" s="18" t="s">
        <v>39</v>
      </c>
      <c r="B13" s="12"/>
      <c r="C13" s="12"/>
      <c r="D13" s="13"/>
      <c r="E13" s="14"/>
      <c r="F13" s="15"/>
      <c r="G13" s="15">
        <f t="shared" ref="G13" si="2">SUM(J13-H13)</f>
        <v>0</v>
      </c>
      <c r="H13" s="15"/>
    </row>
    <row r="14" spans="1:10">
      <c r="A14" s="18" t="s">
        <v>108</v>
      </c>
      <c r="B14" s="12"/>
      <c r="C14" s="12"/>
      <c r="D14" s="13"/>
      <c r="E14" s="14"/>
      <c r="F14" s="15"/>
      <c r="G14" s="15">
        <f t="shared" si="0"/>
        <v>0</v>
      </c>
      <c r="H14" s="15"/>
    </row>
    <row r="15" spans="1:10">
      <c r="A15" s="18" t="s">
        <v>109</v>
      </c>
      <c r="B15" s="12"/>
      <c r="C15" s="12"/>
      <c r="D15" s="13"/>
      <c r="E15" s="14"/>
      <c r="F15" s="15"/>
      <c r="G15" s="15">
        <f t="shared" si="0"/>
        <v>0</v>
      </c>
      <c r="H15" s="15"/>
    </row>
    <row r="16" spans="1:10">
      <c r="A16" s="18" t="s">
        <v>80</v>
      </c>
      <c r="B16" s="12"/>
      <c r="C16" s="12"/>
      <c r="D16" s="13"/>
      <c r="E16" s="14"/>
      <c r="F16" s="15"/>
      <c r="G16" s="15">
        <f t="shared" si="0"/>
        <v>0</v>
      </c>
      <c r="H16" s="15"/>
    </row>
    <row r="17" spans="1:10">
      <c r="A17" s="16"/>
      <c r="B17" s="9"/>
      <c r="C17" s="8"/>
      <c r="D17" s="13"/>
      <c r="G17" s="15">
        <f t="shared" si="0"/>
        <v>0</v>
      </c>
      <c r="H17" s="15"/>
    </row>
    <row r="18" spans="1:10">
      <c r="C18" s="1" t="s">
        <v>4</v>
      </c>
      <c r="D18" s="8">
        <f>SUM(D5:D17)</f>
        <v>0</v>
      </c>
      <c r="G18" s="15">
        <f t="shared" si="0"/>
        <v>0</v>
      </c>
    </row>
    <row r="19" spans="1:10">
      <c r="A19" s="2"/>
    </row>
    <row r="23" spans="1:10">
      <c r="C23" s="12"/>
      <c r="D23" s="12"/>
      <c r="E23" s="13"/>
      <c r="F23" s="14"/>
      <c r="G23">
        <f>SUM(G4:G22)</f>
        <v>0</v>
      </c>
      <c r="H23">
        <f>SUM(H4:H22)</f>
        <v>0</v>
      </c>
      <c r="J23">
        <f>SUM(J5:J22)</f>
        <v>0</v>
      </c>
    </row>
    <row r="25" spans="1:10">
      <c r="A25" s="3" t="s">
        <v>2</v>
      </c>
    </row>
    <row r="26" spans="1:10">
      <c r="B26" s="6" t="s">
        <v>91</v>
      </c>
      <c r="C26" s="4"/>
    </row>
    <row r="27" spans="1:10">
      <c r="B27" s="6" t="s">
        <v>87</v>
      </c>
      <c r="C27" s="4"/>
    </row>
    <row r="28" spans="1:10">
      <c r="B28" s="6"/>
      <c r="C28" s="4"/>
    </row>
    <row r="29" spans="1:10">
      <c r="B29" s="6"/>
      <c r="C29" s="4"/>
    </row>
    <row r="30" spans="1:10" ht="15" thickBot="1"/>
    <row r="31" spans="1:10" ht="15" thickBot="1">
      <c r="B31" t="s">
        <v>3</v>
      </c>
      <c r="C31" s="7">
        <f>SUM(C26:C29)</f>
        <v>0</v>
      </c>
    </row>
    <row r="33" spans="1:4">
      <c r="B33" s="29"/>
    </row>
    <row r="36" spans="1:4">
      <c r="A36" t="s">
        <v>81</v>
      </c>
      <c r="D36">
        <f>SUM(D33:D35)</f>
        <v>0</v>
      </c>
    </row>
    <row r="38" spans="1:4">
      <c r="A38" t="s">
        <v>82</v>
      </c>
    </row>
    <row r="39" spans="1:4">
      <c r="B39" t="s">
        <v>102</v>
      </c>
    </row>
    <row r="40" spans="1:4">
      <c r="B40" t="s">
        <v>110</v>
      </c>
    </row>
    <row r="41" spans="1:4">
      <c r="B41" t="s">
        <v>89</v>
      </c>
    </row>
    <row r="42" spans="1:4">
      <c r="B42" t="s">
        <v>111</v>
      </c>
    </row>
    <row r="44" spans="1:4">
      <c r="B44" t="s">
        <v>85</v>
      </c>
    </row>
    <row r="47" spans="1:4">
      <c r="B47" t="s">
        <v>86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7"/>
  <sheetViews>
    <sheetView topLeftCell="A4" workbookViewId="0">
      <selection activeCell="D55" sqref="D55"/>
    </sheetView>
  </sheetViews>
  <sheetFormatPr defaultRowHeight="14.5"/>
  <cols>
    <col min="1" max="1" width="8.81640625" customWidth="1"/>
    <col min="2" max="3" width="10.7265625" customWidth="1"/>
    <col min="5" max="5" width="11.1796875" style="5" customWidth="1"/>
    <col min="6" max="6" width="4" customWidth="1"/>
    <col min="9" max="9" width="4.26953125" customWidth="1"/>
  </cols>
  <sheetData>
    <row r="3" spans="1:12">
      <c r="A3" s="16"/>
      <c r="G3" t="s">
        <v>0</v>
      </c>
      <c r="H3" t="s">
        <v>1</v>
      </c>
      <c r="J3" t="s">
        <v>35</v>
      </c>
    </row>
    <row r="4" spans="1:12">
      <c r="A4" s="17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2">
      <c r="A5" s="17"/>
      <c r="B5" s="12"/>
      <c r="C5" s="12"/>
      <c r="D5" s="13"/>
      <c r="E5" s="14"/>
      <c r="F5" s="15"/>
      <c r="G5" s="15"/>
      <c r="H5" s="15"/>
      <c r="J5" s="26"/>
    </row>
    <row r="6" spans="1:12">
      <c r="A6" s="17"/>
      <c r="B6" s="12"/>
      <c r="C6" s="12"/>
      <c r="D6" s="13"/>
      <c r="E6" s="14"/>
      <c r="F6" s="15"/>
      <c r="G6" s="15"/>
      <c r="H6" s="15"/>
      <c r="J6" s="26"/>
    </row>
    <row r="7" spans="1:12">
      <c r="A7" s="17"/>
      <c r="B7" s="12"/>
      <c r="C7" s="12"/>
      <c r="D7" s="13"/>
      <c r="E7" s="14"/>
      <c r="F7" s="15"/>
      <c r="G7" s="15"/>
      <c r="H7" s="15"/>
      <c r="J7" s="27"/>
    </row>
    <row r="8" spans="1:12">
      <c r="A8" s="18"/>
      <c r="B8" s="12"/>
      <c r="C8" s="12"/>
      <c r="D8" s="13"/>
      <c r="E8" s="14"/>
      <c r="F8" s="15"/>
      <c r="G8" s="15"/>
      <c r="H8" s="15"/>
      <c r="J8" s="26"/>
    </row>
    <row r="9" spans="1:12">
      <c r="A9" s="17"/>
      <c r="B9" s="12"/>
      <c r="C9" s="12"/>
      <c r="D9" s="13"/>
      <c r="E9" s="14"/>
      <c r="F9" s="15"/>
      <c r="G9" s="15"/>
      <c r="H9" s="15"/>
      <c r="J9" s="27"/>
    </row>
    <row r="10" spans="1:12">
      <c r="A10" s="18"/>
      <c r="B10" s="12"/>
      <c r="C10" s="12"/>
      <c r="D10" s="13"/>
      <c r="E10" s="14"/>
      <c r="F10" s="15"/>
      <c r="G10" s="15"/>
      <c r="H10" s="15"/>
      <c r="J10" s="26"/>
    </row>
    <row r="11" spans="1:12">
      <c r="A11" s="18"/>
      <c r="B11" s="12"/>
      <c r="C11" s="12"/>
      <c r="D11" s="13"/>
      <c r="E11" s="14"/>
      <c r="F11" s="15"/>
      <c r="G11" s="15"/>
      <c r="H11" s="15"/>
      <c r="J11" s="26"/>
    </row>
    <row r="12" spans="1:12">
      <c r="A12" s="18" t="s">
        <v>157</v>
      </c>
      <c r="B12" s="12">
        <v>0.41666666666666669</v>
      </c>
      <c r="C12" s="12">
        <v>0.83333333333333337</v>
      </c>
      <c r="D12" s="13">
        <v>10</v>
      </c>
      <c r="E12" s="14" t="s">
        <v>91</v>
      </c>
      <c r="F12" s="15"/>
      <c r="G12" s="15">
        <f t="shared" ref="G12:G27" si="0">SUM(J12-H12)</f>
        <v>0</v>
      </c>
      <c r="H12" s="15">
        <v>0</v>
      </c>
      <c r="J12" s="26">
        <v>0</v>
      </c>
      <c r="L12" t="s">
        <v>158</v>
      </c>
    </row>
    <row r="13" spans="1:12">
      <c r="A13" s="18" t="s">
        <v>112</v>
      </c>
      <c r="B13" s="12">
        <v>0.41666666666666669</v>
      </c>
      <c r="C13" s="12">
        <v>0.70833333333333337</v>
      </c>
      <c r="D13" s="13">
        <v>7</v>
      </c>
      <c r="E13" s="14" t="s">
        <v>91</v>
      </c>
      <c r="F13" s="15"/>
      <c r="G13" s="15">
        <f t="shared" si="0"/>
        <v>0</v>
      </c>
      <c r="H13" s="15">
        <v>0</v>
      </c>
      <c r="J13" s="26">
        <v>0</v>
      </c>
    </row>
    <row r="14" spans="1:12">
      <c r="A14" s="18" t="s">
        <v>113</v>
      </c>
      <c r="B14" s="12">
        <v>0.41666666666666669</v>
      </c>
      <c r="C14" s="12">
        <v>0.70833333333333337</v>
      </c>
      <c r="D14" s="13">
        <v>7</v>
      </c>
      <c r="E14" s="14" t="s">
        <v>91</v>
      </c>
      <c r="F14" s="15"/>
      <c r="G14" s="15">
        <f t="shared" ref="G14" si="1">SUM(J14-H14)</f>
        <v>0</v>
      </c>
      <c r="H14" s="15">
        <v>420</v>
      </c>
      <c r="J14" s="26">
        <v>420</v>
      </c>
    </row>
    <row r="15" spans="1:12">
      <c r="A15" s="18" t="s">
        <v>114</v>
      </c>
      <c r="B15" s="12">
        <v>0.41666666666666669</v>
      </c>
      <c r="C15" s="12">
        <v>0.70833333333333337</v>
      </c>
      <c r="D15" s="13">
        <v>7</v>
      </c>
      <c r="E15" s="14" t="s">
        <v>91</v>
      </c>
      <c r="F15" s="15"/>
      <c r="G15" s="15">
        <f t="shared" si="0"/>
        <v>100</v>
      </c>
      <c r="H15" s="15">
        <v>630</v>
      </c>
      <c r="J15" s="26">
        <v>730</v>
      </c>
    </row>
    <row r="16" spans="1:12">
      <c r="A16" s="18" t="s">
        <v>159</v>
      </c>
      <c r="B16" s="12">
        <v>0.41666666666666669</v>
      </c>
      <c r="C16" s="12">
        <v>0.70833333333333337</v>
      </c>
      <c r="D16" s="13">
        <v>7</v>
      </c>
      <c r="E16" s="14" t="s">
        <v>98</v>
      </c>
      <c r="F16" s="15"/>
      <c r="G16" s="15">
        <f t="shared" ref="G16:G26" si="2">SUM(J16-H16)</f>
        <v>0</v>
      </c>
      <c r="H16" s="15">
        <v>450</v>
      </c>
      <c r="J16" s="26">
        <v>450</v>
      </c>
    </row>
    <row r="17" spans="1:10">
      <c r="A17" s="18" t="s">
        <v>115</v>
      </c>
      <c r="B17" s="12">
        <v>0.41666666666666669</v>
      </c>
      <c r="C17" s="12">
        <v>0.70833333333333337</v>
      </c>
      <c r="D17" s="13">
        <v>3</v>
      </c>
      <c r="E17" s="14" t="s">
        <v>98</v>
      </c>
      <c r="F17" s="15"/>
      <c r="G17" s="15">
        <f t="shared" si="2"/>
        <v>104</v>
      </c>
      <c r="H17" s="15">
        <v>600</v>
      </c>
      <c r="J17" s="26">
        <v>704</v>
      </c>
    </row>
    <row r="18" spans="1:10">
      <c r="A18" s="18" t="s">
        <v>116</v>
      </c>
      <c r="B18" s="12">
        <v>0.375</v>
      </c>
      <c r="C18" s="12">
        <v>0.70833333333333337</v>
      </c>
      <c r="D18" s="13">
        <v>8</v>
      </c>
      <c r="E18" s="14" t="s">
        <v>98</v>
      </c>
      <c r="F18" s="15"/>
      <c r="G18" s="15">
        <f t="shared" si="2"/>
        <v>250</v>
      </c>
      <c r="H18" s="15">
        <v>1160</v>
      </c>
      <c r="J18" s="26">
        <v>1410</v>
      </c>
    </row>
    <row r="19" spans="1:10">
      <c r="A19" s="18" t="s">
        <v>117</v>
      </c>
      <c r="B19" s="12">
        <v>0.41666666666666669</v>
      </c>
      <c r="C19" s="12">
        <v>0.70833333333333337</v>
      </c>
      <c r="D19" s="13">
        <v>7</v>
      </c>
      <c r="E19" s="14" t="s">
        <v>91</v>
      </c>
      <c r="F19" s="15"/>
      <c r="G19" s="15">
        <f t="shared" si="2"/>
        <v>50</v>
      </c>
      <c r="H19" s="15">
        <v>450</v>
      </c>
      <c r="J19" s="26">
        <v>500</v>
      </c>
    </row>
    <row r="20" spans="1:10">
      <c r="A20" s="18" t="s">
        <v>118</v>
      </c>
      <c r="B20" s="12">
        <v>0.41666666666666669</v>
      </c>
      <c r="C20" s="12">
        <v>0.70833333333333337</v>
      </c>
      <c r="D20" s="13">
        <v>7</v>
      </c>
      <c r="E20" s="14" t="s">
        <v>91</v>
      </c>
      <c r="F20" s="15"/>
      <c r="G20" s="15">
        <f t="shared" si="2"/>
        <v>320</v>
      </c>
      <c r="H20" s="15">
        <v>1920</v>
      </c>
      <c r="J20" s="26">
        <v>2240</v>
      </c>
    </row>
    <row r="21" spans="1:10">
      <c r="A21" s="18" t="s">
        <v>119</v>
      </c>
      <c r="B21" s="12">
        <v>0.41666666666666669</v>
      </c>
      <c r="C21" s="12">
        <v>0.70833333333333337</v>
      </c>
      <c r="D21" s="13">
        <v>7</v>
      </c>
      <c r="E21" s="14" t="s">
        <v>91</v>
      </c>
      <c r="F21" s="15"/>
      <c r="G21" s="15">
        <f t="shared" si="2"/>
        <v>120</v>
      </c>
      <c r="H21" s="15">
        <v>410</v>
      </c>
      <c r="J21" s="27">
        <v>530</v>
      </c>
    </row>
    <row r="22" spans="1:10">
      <c r="A22" s="18"/>
      <c r="B22" s="12"/>
      <c r="C22" s="12"/>
      <c r="D22" s="13"/>
      <c r="E22" s="14"/>
      <c r="F22" s="15"/>
      <c r="G22" s="15"/>
      <c r="H22" s="15"/>
      <c r="J22" s="26"/>
    </row>
    <row r="23" spans="1:10">
      <c r="A23" s="18"/>
      <c r="B23" s="12"/>
      <c r="C23" s="12"/>
      <c r="D23" s="13"/>
      <c r="E23" s="14"/>
      <c r="F23" s="15"/>
      <c r="G23" s="15"/>
      <c r="H23" s="15"/>
      <c r="J23" s="26"/>
    </row>
    <row r="24" spans="1:10">
      <c r="A24" s="18"/>
      <c r="B24" s="12"/>
      <c r="C24" s="12"/>
      <c r="D24" s="13"/>
      <c r="E24" s="14"/>
      <c r="F24" s="15"/>
      <c r="G24" s="15"/>
      <c r="H24" s="15"/>
      <c r="J24" s="26"/>
    </row>
    <row r="25" spans="1:10">
      <c r="A25" s="18"/>
      <c r="B25" s="12"/>
      <c r="C25" s="12"/>
      <c r="D25" s="13"/>
      <c r="E25" s="14"/>
      <c r="F25" s="15"/>
      <c r="G25" s="15">
        <f t="shared" si="2"/>
        <v>0</v>
      </c>
      <c r="H25" s="15"/>
      <c r="J25" s="26"/>
    </row>
    <row r="26" spans="1:10">
      <c r="A26" s="18"/>
      <c r="B26" s="12"/>
      <c r="C26" s="12"/>
      <c r="D26" s="13"/>
      <c r="E26" s="14"/>
      <c r="F26" s="15"/>
      <c r="G26" s="15">
        <f t="shared" si="2"/>
        <v>0</v>
      </c>
      <c r="H26" s="15"/>
    </row>
    <row r="27" spans="1:10">
      <c r="C27" s="1" t="s">
        <v>4</v>
      </c>
      <c r="D27" s="8">
        <f>SUM(D5:D26)</f>
        <v>70</v>
      </c>
      <c r="G27" s="15">
        <f t="shared" si="0"/>
        <v>0</v>
      </c>
    </row>
    <row r="28" spans="1:10">
      <c r="A28" s="2"/>
    </row>
    <row r="32" spans="1:10">
      <c r="C32" s="12"/>
      <c r="D32" s="12"/>
      <c r="E32" s="13"/>
      <c r="F32" s="14"/>
      <c r="G32">
        <f>SUM(G4:G31)</f>
        <v>944</v>
      </c>
      <c r="H32">
        <f>SUM(H4:H31)</f>
        <v>6040</v>
      </c>
      <c r="J32">
        <f>SUM(J5:J31)</f>
        <v>6984</v>
      </c>
    </row>
    <row r="34" spans="1:4">
      <c r="A34" s="3" t="s">
        <v>2</v>
      </c>
    </row>
    <row r="35" spans="1:4">
      <c r="B35" s="6"/>
      <c r="C35" s="4"/>
    </row>
    <row r="36" spans="1:4">
      <c r="B36" s="6" t="s">
        <v>91</v>
      </c>
      <c r="C36" s="4">
        <f>SUM(D12+D13+D14+D15+D19+D20+D21)</f>
        <v>52</v>
      </c>
    </row>
    <row r="37" spans="1:4">
      <c r="B37" s="6" t="s">
        <v>87</v>
      </c>
      <c r="C37" s="4">
        <f>SUM(D18+D17+D16)</f>
        <v>18</v>
      </c>
    </row>
    <row r="38" spans="1:4">
      <c r="B38" s="6"/>
      <c r="C38" s="4"/>
    </row>
    <row r="39" spans="1:4">
      <c r="B39" s="6"/>
      <c r="C39" s="4"/>
    </row>
    <row r="40" spans="1:4">
      <c r="B40" s="6"/>
      <c r="C40" s="4"/>
    </row>
    <row r="41" spans="1:4">
      <c r="B41" s="6"/>
      <c r="C41" s="4"/>
    </row>
    <row r="42" spans="1:4" ht="15" thickBot="1"/>
    <row r="43" spans="1:4" ht="15" thickBot="1">
      <c r="B43" t="s">
        <v>3</v>
      </c>
      <c r="C43" s="7">
        <f>SUM(C35:C41)</f>
        <v>70</v>
      </c>
    </row>
    <row r="48" spans="1:4">
      <c r="A48" t="s">
        <v>81</v>
      </c>
      <c r="D48">
        <v>6984</v>
      </c>
    </row>
    <row r="49" spans="1:4">
      <c r="D49">
        <v>0</v>
      </c>
    </row>
    <row r="50" spans="1:4">
      <c r="A50" t="s">
        <v>82</v>
      </c>
    </row>
    <row r="51" spans="1:4">
      <c r="B51" t="s">
        <v>160</v>
      </c>
      <c r="D51">
        <v>1203</v>
      </c>
    </row>
    <row r="52" spans="1:4">
      <c r="B52" t="s">
        <v>161</v>
      </c>
      <c r="D52">
        <v>1760</v>
      </c>
    </row>
    <row r="53" spans="1:4">
      <c r="B53" t="s">
        <v>120</v>
      </c>
      <c r="D53">
        <v>7000</v>
      </c>
    </row>
    <row r="54" spans="1:4">
      <c r="B54" t="s">
        <v>162</v>
      </c>
      <c r="D54">
        <v>153</v>
      </c>
    </row>
    <row r="59" spans="1:4">
      <c r="B59" t="s">
        <v>85</v>
      </c>
      <c r="D59">
        <f>SUM(D51:D58)</f>
        <v>10116</v>
      </c>
    </row>
    <row r="62" spans="1:4">
      <c r="B62" t="s">
        <v>86</v>
      </c>
      <c r="D62">
        <f>SUM(D48-D59)</f>
        <v>-3132</v>
      </c>
    </row>
    <row r="67" spans="7:7">
      <c r="G67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57"/>
  <sheetViews>
    <sheetView topLeftCell="A4" workbookViewId="0">
      <selection activeCell="D65" sqref="D65"/>
    </sheetView>
  </sheetViews>
  <sheetFormatPr defaultRowHeight="14.5"/>
  <cols>
    <col min="1" max="1" width="8.81640625" style="8" customWidth="1"/>
    <col min="2" max="3" width="10.7265625" customWidth="1"/>
    <col min="4" max="4" width="9.1796875" style="8"/>
    <col min="5" max="5" width="11.1796875" style="5" customWidth="1"/>
  </cols>
  <sheetData>
    <row r="3" spans="1:10">
      <c r="G3" t="s">
        <v>0</v>
      </c>
      <c r="H3" t="s">
        <v>1</v>
      </c>
      <c r="J3" t="s">
        <v>35</v>
      </c>
    </row>
    <row r="4" spans="1:10">
      <c r="A4" s="23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22"/>
      <c r="B5" s="12"/>
      <c r="C5" s="12"/>
      <c r="D5" s="13"/>
      <c r="E5" s="14"/>
      <c r="F5" s="15"/>
      <c r="G5" s="15"/>
      <c r="H5" s="15"/>
    </row>
    <row r="6" spans="1:10">
      <c r="A6" s="22" t="s">
        <v>163</v>
      </c>
      <c r="B6" s="12">
        <v>0.41666666666666669</v>
      </c>
      <c r="C6" s="12">
        <v>0.70833333333333337</v>
      </c>
      <c r="D6" s="13">
        <v>7</v>
      </c>
      <c r="E6" s="14" t="s">
        <v>91</v>
      </c>
      <c r="F6" s="15"/>
      <c r="G6" s="15">
        <f t="shared" ref="G6" si="0">SUM(J6-H6)</f>
        <v>77</v>
      </c>
      <c r="H6" s="15">
        <v>530</v>
      </c>
      <c r="J6">
        <v>607</v>
      </c>
    </row>
    <row r="7" spans="1:10">
      <c r="A7" s="23" t="s">
        <v>164</v>
      </c>
      <c r="B7" s="12">
        <v>0.41666666666666669</v>
      </c>
      <c r="C7" s="12">
        <v>0.70833333333333337</v>
      </c>
      <c r="D7" s="13">
        <v>7</v>
      </c>
      <c r="E7" s="14" t="s">
        <v>91</v>
      </c>
      <c r="F7" s="15"/>
      <c r="G7" s="15">
        <f t="shared" ref="G7:G19" si="1">SUM(J7-H7)</f>
        <v>261</v>
      </c>
      <c r="H7" s="15">
        <v>1870</v>
      </c>
      <c r="J7">
        <v>2131</v>
      </c>
    </row>
    <row r="8" spans="1:10">
      <c r="A8" s="13" t="s">
        <v>121</v>
      </c>
      <c r="B8" s="12">
        <v>0.41666666666666669</v>
      </c>
      <c r="C8" s="12">
        <v>0.70833333333333337</v>
      </c>
      <c r="D8" s="13">
        <v>7</v>
      </c>
      <c r="E8" s="14" t="s">
        <v>91</v>
      </c>
      <c r="F8" s="15"/>
      <c r="G8" s="15">
        <f t="shared" si="1"/>
        <v>75</v>
      </c>
      <c r="H8" s="15">
        <v>820</v>
      </c>
      <c r="J8">
        <v>895</v>
      </c>
    </row>
    <row r="9" spans="1:10">
      <c r="A9" s="23" t="s">
        <v>165</v>
      </c>
      <c r="B9" s="12">
        <v>0.41666666666666669</v>
      </c>
      <c r="C9" s="12">
        <v>0.70833333333333337</v>
      </c>
      <c r="D9" s="13">
        <v>7</v>
      </c>
      <c r="E9" s="14" t="s">
        <v>91</v>
      </c>
      <c r="F9" s="15"/>
      <c r="G9" s="15">
        <f t="shared" si="1"/>
        <v>130</v>
      </c>
      <c r="H9" s="15">
        <v>970</v>
      </c>
      <c r="J9">
        <v>1100</v>
      </c>
    </row>
    <row r="10" spans="1:10">
      <c r="A10" s="23" t="s">
        <v>166</v>
      </c>
      <c r="B10" s="12">
        <v>0.41666666666666669</v>
      </c>
      <c r="C10" s="12">
        <v>0.70833333333333337</v>
      </c>
      <c r="D10" s="13">
        <v>7</v>
      </c>
      <c r="E10" s="14" t="s">
        <v>91</v>
      </c>
      <c r="F10" s="15"/>
      <c r="G10" s="15">
        <f t="shared" si="1"/>
        <v>647</v>
      </c>
      <c r="H10" s="15">
        <v>3410</v>
      </c>
      <c r="J10">
        <v>4057</v>
      </c>
    </row>
    <row r="11" spans="1:10">
      <c r="A11" s="13" t="s">
        <v>122</v>
      </c>
      <c r="B11" s="12">
        <v>0.41666666666666669</v>
      </c>
      <c r="C11" s="12">
        <v>0.70833333333333337</v>
      </c>
      <c r="D11" s="13">
        <v>7</v>
      </c>
      <c r="E11" s="14" t="s">
        <v>91</v>
      </c>
      <c r="F11" s="15"/>
      <c r="G11" s="15">
        <f t="shared" si="1"/>
        <v>255</v>
      </c>
      <c r="H11" s="15">
        <v>1250</v>
      </c>
      <c r="J11">
        <v>1505</v>
      </c>
    </row>
    <row r="12" spans="1:10">
      <c r="A12" s="13" t="s">
        <v>167</v>
      </c>
      <c r="B12" s="12">
        <v>0.41666666666666669</v>
      </c>
      <c r="C12" s="12">
        <v>0.70833333333333337</v>
      </c>
      <c r="D12" s="13">
        <v>8</v>
      </c>
      <c r="E12" s="14" t="s">
        <v>98</v>
      </c>
      <c r="F12" s="15"/>
      <c r="G12" s="15">
        <f t="shared" si="1"/>
        <v>74</v>
      </c>
      <c r="H12" s="15">
        <v>2860</v>
      </c>
      <c r="J12">
        <v>2934</v>
      </c>
    </row>
    <row r="13" spans="1:10">
      <c r="A13" s="13" t="s">
        <v>168</v>
      </c>
      <c r="B13" s="12">
        <v>0.41666666666666669</v>
      </c>
      <c r="C13" s="12">
        <v>0.70833333333333337</v>
      </c>
      <c r="D13" s="13">
        <v>8</v>
      </c>
      <c r="E13" s="14" t="s">
        <v>98</v>
      </c>
      <c r="F13" s="15"/>
      <c r="G13" s="15">
        <f t="shared" si="1"/>
        <v>100</v>
      </c>
      <c r="H13" s="15">
        <v>5860</v>
      </c>
      <c r="J13">
        <v>5960</v>
      </c>
    </row>
    <row r="14" spans="1:10">
      <c r="A14" s="13" t="s">
        <v>123</v>
      </c>
      <c r="B14" s="12">
        <v>0.41666666666666669</v>
      </c>
      <c r="C14" s="12">
        <v>0.70833333333333337</v>
      </c>
      <c r="D14" s="13">
        <v>8</v>
      </c>
      <c r="E14" s="14" t="s">
        <v>98</v>
      </c>
      <c r="F14" s="15"/>
      <c r="G14" s="15">
        <f t="shared" si="1"/>
        <v>12</v>
      </c>
      <c r="H14" s="15">
        <v>1500</v>
      </c>
      <c r="J14">
        <v>1512</v>
      </c>
    </row>
    <row r="15" spans="1:10">
      <c r="A15" s="13" t="s">
        <v>169</v>
      </c>
      <c r="B15" s="12">
        <v>0.41666666666666669</v>
      </c>
      <c r="C15" s="12">
        <v>0.70833333333333337</v>
      </c>
      <c r="D15" s="13">
        <v>7</v>
      </c>
      <c r="E15" s="14" t="s">
        <v>91</v>
      </c>
      <c r="F15" s="15"/>
      <c r="G15" s="15">
        <f t="shared" si="1"/>
        <v>803</v>
      </c>
      <c r="H15" s="15">
        <v>1430</v>
      </c>
      <c r="J15">
        <v>2233</v>
      </c>
    </row>
    <row r="16" spans="1:10">
      <c r="A16" s="13" t="s">
        <v>170</v>
      </c>
      <c r="B16" s="12">
        <v>0.41666666666666669</v>
      </c>
      <c r="C16" s="12">
        <v>0.70833333333333337</v>
      </c>
      <c r="D16" s="13">
        <v>7</v>
      </c>
      <c r="E16" s="14" t="s">
        <v>91</v>
      </c>
      <c r="F16" s="15"/>
      <c r="G16" s="15">
        <f t="shared" si="1"/>
        <v>827</v>
      </c>
      <c r="H16" s="15">
        <v>2500</v>
      </c>
      <c r="J16">
        <v>3327</v>
      </c>
    </row>
    <row r="17" spans="1:10">
      <c r="A17" s="13" t="s">
        <v>124</v>
      </c>
      <c r="B17" s="12">
        <v>0.41666666666666669</v>
      </c>
      <c r="C17" s="12">
        <v>0.70833333333333337</v>
      </c>
      <c r="D17" s="13">
        <v>7</v>
      </c>
      <c r="E17" s="14" t="s">
        <v>91</v>
      </c>
      <c r="F17" s="15"/>
      <c r="G17" s="15">
        <f t="shared" si="1"/>
        <v>155</v>
      </c>
      <c r="H17" s="15">
        <v>1910</v>
      </c>
      <c r="J17">
        <v>2065</v>
      </c>
    </row>
    <row r="18" spans="1:10">
      <c r="A18" s="13" t="s">
        <v>125</v>
      </c>
      <c r="B18" s="12">
        <v>0.41666666666666669</v>
      </c>
      <c r="C18" s="12">
        <v>0.70833333333333337</v>
      </c>
      <c r="D18" s="13">
        <v>8</v>
      </c>
      <c r="E18" s="14" t="s">
        <v>98</v>
      </c>
      <c r="F18" s="15"/>
      <c r="G18" s="15">
        <f t="shared" si="1"/>
        <v>60</v>
      </c>
      <c r="H18" s="15">
        <v>2160</v>
      </c>
      <c r="J18">
        <v>2220</v>
      </c>
    </row>
    <row r="19" spans="1:10">
      <c r="A19" s="13" t="s">
        <v>126</v>
      </c>
      <c r="B19" s="12">
        <v>0.41666666666666669</v>
      </c>
      <c r="C19" s="12">
        <v>0.70833333333333337</v>
      </c>
      <c r="D19" s="13">
        <v>7</v>
      </c>
      <c r="E19" s="14" t="s">
        <v>98</v>
      </c>
      <c r="F19" s="15"/>
      <c r="G19" s="15">
        <f t="shared" si="1"/>
        <v>746</v>
      </c>
      <c r="H19" s="15">
        <v>1670</v>
      </c>
      <c r="J19">
        <v>2416</v>
      </c>
    </row>
    <row r="20" spans="1:10">
      <c r="A20" s="13"/>
      <c r="B20" s="12"/>
      <c r="C20" s="12"/>
      <c r="D20" s="13"/>
      <c r="E20" s="14"/>
      <c r="F20" s="15"/>
      <c r="G20" s="15"/>
      <c r="H20" s="15"/>
    </row>
    <row r="21" spans="1:10">
      <c r="A21" s="13"/>
      <c r="B21" s="12"/>
      <c r="C21" s="12"/>
      <c r="D21" s="13"/>
      <c r="E21" s="14"/>
      <c r="F21" s="15"/>
      <c r="G21" s="15"/>
      <c r="H21" s="15"/>
    </row>
    <row r="22" spans="1:10">
      <c r="A22" s="13"/>
      <c r="B22" s="12"/>
      <c r="C22" s="12"/>
      <c r="D22" s="13"/>
      <c r="E22" s="14"/>
      <c r="F22" s="15"/>
      <c r="G22" s="15"/>
      <c r="H22" s="15"/>
    </row>
    <row r="23" spans="1:10">
      <c r="A23" s="13"/>
      <c r="B23" s="12"/>
      <c r="C23" s="12"/>
      <c r="D23" s="13"/>
      <c r="E23" s="14"/>
      <c r="F23" s="15"/>
      <c r="G23" s="15"/>
      <c r="H23" s="15"/>
    </row>
    <row r="24" spans="1:10">
      <c r="A24" s="18"/>
      <c r="B24" s="12"/>
      <c r="C24" s="12"/>
      <c r="D24" s="13"/>
      <c r="E24" s="14"/>
      <c r="F24" s="15"/>
      <c r="G24" s="15"/>
      <c r="H24" s="15"/>
    </row>
    <row r="25" spans="1:10">
      <c r="A25" s="13"/>
      <c r="B25" s="12"/>
      <c r="C25" s="12"/>
      <c r="D25" s="13"/>
      <c r="E25" s="14"/>
      <c r="F25" s="15"/>
      <c r="G25" s="15"/>
      <c r="H25" s="15"/>
    </row>
    <row r="26" spans="1:10">
      <c r="A26" s="13"/>
      <c r="B26" s="11"/>
      <c r="C26" s="11"/>
      <c r="D26" s="13"/>
      <c r="E26" s="14"/>
      <c r="F26" s="15"/>
      <c r="G26" s="15"/>
      <c r="H26" s="15"/>
    </row>
    <row r="27" spans="1:10">
      <c r="B27" s="9"/>
      <c r="C27" s="8"/>
      <c r="D27" s="13"/>
      <c r="G27" s="15"/>
      <c r="H27" s="15"/>
    </row>
    <row r="28" spans="1:10">
      <c r="C28" s="1" t="s">
        <v>4</v>
      </c>
      <c r="D28" s="8">
        <f>SUM(D4:D27)</f>
        <v>102</v>
      </c>
      <c r="G28" s="15"/>
    </row>
    <row r="29" spans="1:10">
      <c r="A29" s="24"/>
    </row>
    <row r="32" spans="1:10" ht="15" thickBot="1"/>
    <row r="33" spans="1:10" ht="15" thickBot="1">
      <c r="E33" s="10"/>
      <c r="G33">
        <f>SUM(G4:G32)</f>
        <v>4222</v>
      </c>
      <c r="H33">
        <f>SUM(H4:H32)</f>
        <v>28740</v>
      </c>
      <c r="J33">
        <f>SUM(J4:J32)</f>
        <v>32962</v>
      </c>
    </row>
    <row r="35" spans="1:10">
      <c r="A35" s="25" t="s">
        <v>2</v>
      </c>
    </row>
    <row r="36" spans="1:10">
      <c r="B36" s="6" t="s">
        <v>98</v>
      </c>
      <c r="C36" s="4">
        <f>SUM(D12+D13+D14+D18+D19)</f>
        <v>39</v>
      </c>
      <c r="E36" s="5">
        <f>SUM(C36*100)</f>
        <v>3900</v>
      </c>
    </row>
    <row r="37" spans="1:10">
      <c r="B37" s="6" t="s">
        <v>91</v>
      </c>
      <c r="C37" s="4">
        <f>SUM(D6+D7+D8+D9+D10+D11+D15+D16+D17)</f>
        <v>63</v>
      </c>
      <c r="E37" s="5">
        <f t="shared" ref="E37:E42" si="2">SUM(C37*100)</f>
        <v>6300</v>
      </c>
    </row>
    <row r="38" spans="1:10">
      <c r="B38" s="6"/>
      <c r="C38" s="4"/>
      <c r="E38" s="5">
        <f t="shared" si="2"/>
        <v>0</v>
      </c>
    </row>
    <row r="39" spans="1:10">
      <c r="B39" s="6"/>
      <c r="C39" s="4"/>
      <c r="E39" s="5">
        <f t="shared" si="2"/>
        <v>0</v>
      </c>
    </row>
    <row r="40" spans="1:10">
      <c r="B40" s="6"/>
      <c r="C40" s="4"/>
      <c r="E40" s="5">
        <f t="shared" si="2"/>
        <v>0</v>
      </c>
    </row>
    <row r="41" spans="1:10">
      <c r="B41" s="6"/>
      <c r="C41" s="4"/>
      <c r="E41" s="5">
        <f t="shared" si="2"/>
        <v>0</v>
      </c>
    </row>
    <row r="42" spans="1:10">
      <c r="B42" s="6"/>
      <c r="C42" s="4"/>
      <c r="E42" s="5">
        <f t="shared" si="2"/>
        <v>0</v>
      </c>
    </row>
    <row r="44" spans="1:10">
      <c r="C44">
        <f>SUM(C36:C42)</f>
        <v>102</v>
      </c>
    </row>
    <row r="46" spans="1:10">
      <c r="A46" t="s">
        <v>81</v>
      </c>
      <c r="D46">
        <v>32962</v>
      </c>
    </row>
    <row r="47" spans="1:10">
      <c r="A47"/>
      <c r="D47">
        <v>0</v>
      </c>
    </row>
    <row r="48" spans="1:10">
      <c r="A48" t="s">
        <v>82</v>
      </c>
      <c r="D48"/>
    </row>
    <row r="49" spans="1:5">
      <c r="A49"/>
      <c r="D49"/>
    </row>
    <row r="50" spans="1:5">
      <c r="A50"/>
      <c r="B50" t="s">
        <v>130</v>
      </c>
      <c r="D50">
        <v>455</v>
      </c>
      <c r="E50" s="5" t="s">
        <v>158</v>
      </c>
    </row>
    <row r="51" spans="1:5">
      <c r="A51"/>
      <c r="B51" t="s">
        <v>171</v>
      </c>
      <c r="D51">
        <v>3132</v>
      </c>
      <c r="E51" s="5" t="s">
        <v>172</v>
      </c>
    </row>
    <row r="52" spans="1:5">
      <c r="A52"/>
      <c r="B52" t="s">
        <v>93</v>
      </c>
      <c r="D52">
        <v>11200</v>
      </c>
    </row>
    <row r="53" spans="1:5">
      <c r="A53"/>
      <c r="D53"/>
    </row>
    <row r="54" spans="1:5">
      <c r="A54"/>
      <c r="B54" t="s">
        <v>85</v>
      </c>
      <c r="D54">
        <f>SUM(D50:D53)</f>
        <v>14787</v>
      </c>
    </row>
    <row r="55" spans="1:5">
      <c r="A55"/>
      <c r="D55"/>
    </row>
    <row r="56" spans="1:5">
      <c r="A56"/>
      <c r="D56"/>
    </row>
    <row r="57" spans="1:5">
      <c r="A57"/>
      <c r="B57" t="s">
        <v>86</v>
      </c>
      <c r="D57">
        <f>SUM(D46-D54)</f>
        <v>18175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68"/>
  <sheetViews>
    <sheetView topLeftCell="A19" workbookViewId="0">
      <selection activeCell="J72" sqref="J72"/>
    </sheetView>
  </sheetViews>
  <sheetFormatPr defaultRowHeight="14.5"/>
  <cols>
    <col min="1" max="1" width="8.81640625" style="8" customWidth="1"/>
    <col min="2" max="3" width="10.7265625" customWidth="1"/>
    <col min="4" max="4" width="9.1796875" style="8"/>
    <col min="5" max="5" width="11.1796875" style="5" customWidth="1"/>
  </cols>
  <sheetData>
    <row r="3" spans="1:10">
      <c r="G3" t="s">
        <v>0</v>
      </c>
      <c r="H3" t="s">
        <v>1</v>
      </c>
      <c r="J3" t="s">
        <v>35</v>
      </c>
    </row>
    <row r="4" spans="1:10">
      <c r="A4" s="23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22" t="s">
        <v>36</v>
      </c>
      <c r="B5" s="12">
        <v>0.41666666666666669</v>
      </c>
      <c r="C5" s="12">
        <v>0.70833333333333337</v>
      </c>
      <c r="D5" s="13">
        <v>7</v>
      </c>
      <c r="E5" s="14" t="s">
        <v>91</v>
      </c>
      <c r="F5" s="15"/>
      <c r="G5" s="15">
        <f t="shared" ref="G5:G21" si="0">SUM(J5-H5)</f>
        <v>139</v>
      </c>
      <c r="H5" s="15">
        <v>1590</v>
      </c>
      <c r="J5">
        <v>1729</v>
      </c>
    </row>
    <row r="6" spans="1:10">
      <c r="A6" s="22" t="s">
        <v>6</v>
      </c>
      <c r="B6" s="12">
        <v>0.41666666666666669</v>
      </c>
      <c r="C6" s="12">
        <v>0.70833333333333337</v>
      </c>
      <c r="D6" s="13">
        <v>7</v>
      </c>
      <c r="E6" s="14" t="s">
        <v>98</v>
      </c>
      <c r="F6" s="15"/>
      <c r="G6" s="15">
        <f t="shared" si="0"/>
        <v>88</v>
      </c>
      <c r="H6" s="15">
        <v>2130</v>
      </c>
      <c r="J6">
        <v>2218</v>
      </c>
    </row>
    <row r="7" spans="1:10">
      <c r="A7" s="23" t="s">
        <v>41</v>
      </c>
      <c r="B7" s="12">
        <v>0.41666666666666669</v>
      </c>
      <c r="C7" s="12">
        <v>0.70833333333333337</v>
      </c>
      <c r="D7" s="13">
        <v>7</v>
      </c>
      <c r="E7" s="14" t="s">
        <v>91</v>
      </c>
      <c r="F7" s="15"/>
      <c r="G7" s="15">
        <f t="shared" si="0"/>
        <v>138</v>
      </c>
      <c r="H7" s="15">
        <v>1860</v>
      </c>
      <c r="J7">
        <v>1998</v>
      </c>
    </row>
    <row r="8" spans="1:10">
      <c r="A8" s="13" t="s">
        <v>42</v>
      </c>
      <c r="B8" s="12">
        <v>0.41666666666666669</v>
      </c>
      <c r="C8" s="12">
        <v>0.72916666666666663</v>
      </c>
      <c r="D8" s="13">
        <v>7.5</v>
      </c>
      <c r="E8" s="14" t="s">
        <v>98</v>
      </c>
      <c r="F8" s="15"/>
      <c r="G8" s="15">
        <f t="shared" si="0"/>
        <v>351</v>
      </c>
      <c r="H8" s="15">
        <v>4740</v>
      </c>
      <c r="J8">
        <v>5091</v>
      </c>
    </row>
    <row r="9" spans="1:10">
      <c r="A9" s="13" t="s">
        <v>43</v>
      </c>
      <c r="B9" s="12">
        <v>0.39583333333333331</v>
      </c>
      <c r="C9" s="12">
        <v>0.72916666666666663</v>
      </c>
      <c r="D9" s="13">
        <v>8</v>
      </c>
      <c r="E9" s="14" t="s">
        <v>98</v>
      </c>
      <c r="F9" s="15"/>
      <c r="G9" s="15">
        <f t="shared" si="0"/>
        <v>1204</v>
      </c>
      <c r="H9" s="15">
        <v>7870</v>
      </c>
      <c r="J9">
        <v>9074</v>
      </c>
    </row>
    <row r="10" spans="1:10">
      <c r="A10" s="23" t="s">
        <v>44</v>
      </c>
      <c r="B10" s="12">
        <v>0.41666666666666669</v>
      </c>
      <c r="C10" s="12">
        <v>0.70833333333333337</v>
      </c>
      <c r="D10" s="13">
        <v>7</v>
      </c>
      <c r="E10" s="14" t="s">
        <v>91</v>
      </c>
      <c r="F10" s="15"/>
      <c r="G10" s="15">
        <f t="shared" si="0"/>
        <v>780</v>
      </c>
      <c r="H10" s="15">
        <v>4320</v>
      </c>
      <c r="J10">
        <v>5100</v>
      </c>
    </row>
    <row r="11" spans="1:10">
      <c r="A11" s="13" t="s">
        <v>45</v>
      </c>
      <c r="B11" s="12">
        <v>0.39583333333333331</v>
      </c>
      <c r="C11" s="12">
        <v>0.72916666666666663</v>
      </c>
      <c r="D11" s="13">
        <v>8</v>
      </c>
      <c r="E11" s="14" t="s">
        <v>91</v>
      </c>
      <c r="F11" s="15"/>
      <c r="G11" s="15">
        <f t="shared" si="0"/>
        <v>604</v>
      </c>
      <c r="H11" s="15">
        <v>5760</v>
      </c>
      <c r="J11">
        <v>6364</v>
      </c>
    </row>
    <row r="12" spans="1:10">
      <c r="A12" s="13" t="s">
        <v>46</v>
      </c>
      <c r="B12" s="12">
        <v>0.41666666666666669</v>
      </c>
      <c r="C12" s="12">
        <v>0.70833333333333337</v>
      </c>
      <c r="D12" s="13">
        <v>7</v>
      </c>
      <c r="E12" s="14" t="s">
        <v>98</v>
      </c>
      <c r="F12" s="15"/>
      <c r="G12" s="15">
        <f t="shared" si="0"/>
        <v>440</v>
      </c>
      <c r="H12" s="15">
        <v>3340</v>
      </c>
      <c r="J12">
        <v>3780</v>
      </c>
    </row>
    <row r="13" spans="1:10">
      <c r="A13" s="13" t="s">
        <v>47</v>
      </c>
      <c r="B13" s="12">
        <v>0.41666666666666669</v>
      </c>
      <c r="C13" s="12">
        <v>0.72916666666666663</v>
      </c>
      <c r="D13" s="13">
        <v>7.5</v>
      </c>
      <c r="E13" s="14" t="s">
        <v>98</v>
      </c>
      <c r="F13" s="15"/>
      <c r="G13" s="15">
        <f t="shared" si="0"/>
        <v>686</v>
      </c>
      <c r="H13" s="15">
        <v>5290</v>
      </c>
      <c r="J13">
        <v>5976</v>
      </c>
    </row>
    <row r="14" spans="1:10">
      <c r="A14" s="13" t="s">
        <v>48</v>
      </c>
      <c r="B14" s="12">
        <v>0.41666666666666669</v>
      </c>
      <c r="C14" s="12">
        <v>0.70833333333333337</v>
      </c>
      <c r="D14" s="13">
        <v>7</v>
      </c>
      <c r="E14" s="14" t="s">
        <v>91</v>
      </c>
      <c r="F14" s="15"/>
      <c r="G14" s="15">
        <f t="shared" si="0"/>
        <v>658</v>
      </c>
      <c r="H14" s="15">
        <v>1280</v>
      </c>
      <c r="J14">
        <v>1938</v>
      </c>
    </row>
    <row r="15" spans="1:10">
      <c r="A15" s="13" t="s">
        <v>49</v>
      </c>
      <c r="B15" s="12">
        <v>0.41666666666666669</v>
      </c>
      <c r="C15" s="12">
        <v>0.72916666666666663</v>
      </c>
      <c r="D15" s="13">
        <v>7.5</v>
      </c>
      <c r="E15" s="14" t="s">
        <v>91</v>
      </c>
      <c r="F15" s="15"/>
      <c r="G15" s="15">
        <f t="shared" si="0"/>
        <v>662</v>
      </c>
      <c r="H15" s="15">
        <v>3620</v>
      </c>
      <c r="J15">
        <v>4282</v>
      </c>
    </row>
    <row r="16" spans="1:10">
      <c r="A16" s="13" t="s">
        <v>50</v>
      </c>
      <c r="B16" s="12">
        <v>0.41666666666666669</v>
      </c>
      <c r="C16" s="12">
        <v>0.72916666666666663</v>
      </c>
      <c r="D16" s="13">
        <v>7.5</v>
      </c>
      <c r="E16" s="14" t="s">
        <v>91</v>
      </c>
      <c r="F16" s="15"/>
      <c r="G16" s="15">
        <f t="shared" si="0"/>
        <v>865</v>
      </c>
      <c r="H16" s="15">
        <v>4620</v>
      </c>
      <c r="J16">
        <v>5485</v>
      </c>
    </row>
    <row r="17" spans="1:10">
      <c r="A17" s="13" t="s">
        <v>51</v>
      </c>
      <c r="B17" s="12">
        <v>0.41666666666666669</v>
      </c>
      <c r="C17" s="12">
        <v>0.72916666666666663</v>
      </c>
      <c r="D17" s="13">
        <v>7.5</v>
      </c>
      <c r="E17" s="14" t="s">
        <v>91</v>
      </c>
      <c r="F17" s="15"/>
      <c r="G17" s="15">
        <f>SUM(J17-H17)</f>
        <v>562</v>
      </c>
      <c r="H17" s="15">
        <v>3710</v>
      </c>
      <c r="J17">
        <v>4272</v>
      </c>
    </row>
    <row r="18" spans="1:10">
      <c r="A18" s="13" t="s">
        <v>52</v>
      </c>
      <c r="B18" s="12">
        <v>0.41666666666666669</v>
      </c>
      <c r="C18" s="12">
        <v>0.72916666666666663</v>
      </c>
      <c r="D18" s="13">
        <v>7.5</v>
      </c>
      <c r="E18" s="14" t="s">
        <v>91</v>
      </c>
      <c r="F18" s="15"/>
      <c r="G18" s="15">
        <f t="shared" si="0"/>
        <v>717</v>
      </c>
      <c r="H18" s="15">
        <v>4570</v>
      </c>
      <c r="J18">
        <v>5287</v>
      </c>
    </row>
    <row r="19" spans="1:10">
      <c r="A19" s="13" t="s">
        <v>53</v>
      </c>
      <c r="B19" s="12">
        <v>0.41666666666666669</v>
      </c>
      <c r="C19" s="12">
        <v>0.72916666666666663</v>
      </c>
      <c r="D19" s="13">
        <v>7.5</v>
      </c>
      <c r="E19" s="14" t="s">
        <v>91</v>
      </c>
      <c r="F19" s="15"/>
      <c r="G19" s="15">
        <f t="shared" si="0"/>
        <v>917</v>
      </c>
      <c r="H19" s="15">
        <v>4270</v>
      </c>
      <c r="J19">
        <v>5187</v>
      </c>
    </row>
    <row r="20" spans="1:10">
      <c r="A20" s="13" t="s">
        <v>54</v>
      </c>
      <c r="B20" s="12">
        <v>0.41666666666666669</v>
      </c>
      <c r="C20" s="12">
        <v>0.70833333333333337</v>
      </c>
      <c r="D20" s="13">
        <v>7</v>
      </c>
      <c r="E20" s="14" t="s">
        <v>91</v>
      </c>
      <c r="F20" s="15"/>
      <c r="G20" s="15">
        <f t="shared" si="0"/>
        <v>462</v>
      </c>
      <c r="H20" s="15">
        <v>3630</v>
      </c>
      <c r="J20">
        <v>4092</v>
      </c>
    </row>
    <row r="21" spans="1:10">
      <c r="A21" s="13" t="s">
        <v>55</v>
      </c>
      <c r="B21" s="12">
        <v>0.41666666666666669</v>
      </c>
      <c r="C21" s="12">
        <v>0.72916666666666663</v>
      </c>
      <c r="D21" s="13">
        <v>7.5</v>
      </c>
      <c r="E21" s="14" t="s">
        <v>98</v>
      </c>
      <c r="F21" s="15"/>
      <c r="G21" s="15">
        <f t="shared" si="0"/>
        <v>1074</v>
      </c>
      <c r="H21" s="15">
        <v>5710</v>
      </c>
      <c r="J21">
        <v>6784</v>
      </c>
    </row>
    <row r="22" spans="1:10">
      <c r="A22" s="13" t="s">
        <v>56</v>
      </c>
      <c r="B22" s="12">
        <v>0.41666666666666669</v>
      </c>
      <c r="C22" s="12">
        <v>0.70833333333333337</v>
      </c>
      <c r="D22" s="13">
        <v>7</v>
      </c>
      <c r="E22" s="14" t="s">
        <v>98</v>
      </c>
      <c r="F22" s="15"/>
      <c r="G22" s="15">
        <f t="shared" ref="G22:G36" si="1">SUM(J22-H22)</f>
        <v>808</v>
      </c>
      <c r="H22" s="15">
        <v>3970</v>
      </c>
      <c r="J22">
        <v>4778</v>
      </c>
    </row>
    <row r="23" spans="1:10">
      <c r="A23" s="13" t="s">
        <v>57</v>
      </c>
      <c r="B23" s="12">
        <v>0.41666666666666669</v>
      </c>
      <c r="C23" s="12">
        <v>0.70833333333333337</v>
      </c>
      <c r="D23" s="13">
        <v>7</v>
      </c>
      <c r="E23" s="14" t="s">
        <v>98</v>
      </c>
      <c r="F23" s="15"/>
      <c r="G23" s="15">
        <f t="shared" si="1"/>
        <v>2927</v>
      </c>
      <c r="H23" s="15">
        <v>6030</v>
      </c>
      <c r="J23">
        <v>8957</v>
      </c>
    </row>
    <row r="24" spans="1:10">
      <c r="A24" s="12" t="s">
        <v>58</v>
      </c>
      <c r="B24" s="12">
        <v>0.41666666666666669</v>
      </c>
      <c r="C24" s="12">
        <v>0.70833333333333337</v>
      </c>
      <c r="D24" s="13">
        <v>7</v>
      </c>
      <c r="E24" s="14" t="s">
        <v>91</v>
      </c>
      <c r="F24" s="15"/>
      <c r="G24" s="15">
        <f t="shared" si="1"/>
        <v>772</v>
      </c>
      <c r="H24" s="15">
        <v>3770</v>
      </c>
      <c r="J24">
        <v>4542</v>
      </c>
    </row>
    <row r="25" spans="1:10">
      <c r="A25" s="13" t="s">
        <v>59</v>
      </c>
      <c r="B25" s="12">
        <v>0.41666666666666669</v>
      </c>
      <c r="C25" s="12">
        <v>0.70833333333333337</v>
      </c>
      <c r="D25" s="13">
        <v>7</v>
      </c>
      <c r="E25" s="14" t="s">
        <v>91</v>
      </c>
      <c r="F25" s="15"/>
      <c r="G25" s="15">
        <f t="shared" si="1"/>
        <v>1648</v>
      </c>
      <c r="H25" s="15">
        <v>3980</v>
      </c>
      <c r="J25">
        <v>5628</v>
      </c>
    </row>
    <row r="26" spans="1:10">
      <c r="A26" s="13" t="s">
        <v>60</v>
      </c>
      <c r="B26" s="12">
        <v>0.41666666666666669</v>
      </c>
      <c r="C26" s="12">
        <v>0.72916666666666663</v>
      </c>
      <c r="D26" s="13">
        <v>7.5</v>
      </c>
      <c r="E26" s="14" t="s">
        <v>98</v>
      </c>
      <c r="F26" s="15"/>
      <c r="G26" s="15">
        <f t="shared" si="1"/>
        <v>1039</v>
      </c>
      <c r="H26" s="15">
        <v>6510</v>
      </c>
      <c r="J26">
        <v>7549</v>
      </c>
    </row>
    <row r="27" spans="1:10">
      <c r="A27" s="13" t="s">
        <v>61</v>
      </c>
      <c r="B27" s="12">
        <v>0.41666666666666669</v>
      </c>
      <c r="C27" s="12">
        <v>0.70833333333333337</v>
      </c>
      <c r="D27" s="13">
        <v>7</v>
      </c>
      <c r="E27" s="14" t="s">
        <v>98</v>
      </c>
      <c r="F27" s="15"/>
      <c r="G27" s="15">
        <f t="shared" si="1"/>
        <v>1625</v>
      </c>
      <c r="H27" s="15">
        <v>6480</v>
      </c>
      <c r="J27">
        <v>8105</v>
      </c>
    </row>
    <row r="28" spans="1:10">
      <c r="A28" s="13" t="s">
        <v>62</v>
      </c>
      <c r="B28" s="12">
        <v>0.41666666666666669</v>
      </c>
      <c r="C28" s="12">
        <v>0.72916666666666663</v>
      </c>
      <c r="D28" s="13">
        <v>7.5</v>
      </c>
      <c r="E28" s="14" t="s">
        <v>91</v>
      </c>
      <c r="F28" s="15"/>
      <c r="G28" s="15">
        <f t="shared" si="1"/>
        <v>1700</v>
      </c>
      <c r="H28" s="15">
        <v>4220</v>
      </c>
      <c r="J28">
        <v>5920</v>
      </c>
    </row>
    <row r="29" spans="1:10">
      <c r="A29" s="13" t="s">
        <v>63</v>
      </c>
      <c r="B29" s="12">
        <v>0.41666666666666669</v>
      </c>
      <c r="C29" s="12">
        <v>0.72916666666666663</v>
      </c>
      <c r="D29" s="13">
        <v>7.5</v>
      </c>
      <c r="E29" s="14" t="s">
        <v>91</v>
      </c>
      <c r="F29" s="15"/>
      <c r="G29" s="15">
        <f t="shared" si="1"/>
        <v>2386</v>
      </c>
      <c r="H29" s="15">
        <v>4630</v>
      </c>
      <c r="J29">
        <v>7016</v>
      </c>
    </row>
    <row r="30" spans="1:10">
      <c r="A30" s="13" t="s">
        <v>64</v>
      </c>
      <c r="B30" s="12">
        <v>0.41666666666666669</v>
      </c>
      <c r="C30" s="12">
        <v>0.72916666666666663</v>
      </c>
      <c r="D30" s="13">
        <v>7.5</v>
      </c>
      <c r="E30" s="14" t="s">
        <v>91</v>
      </c>
      <c r="F30" s="15"/>
      <c r="G30" s="15">
        <f t="shared" si="1"/>
        <v>1467</v>
      </c>
      <c r="H30" s="15">
        <v>3740</v>
      </c>
      <c r="J30">
        <v>5207</v>
      </c>
    </row>
    <row r="31" spans="1:10">
      <c r="A31" s="13" t="s">
        <v>65</v>
      </c>
      <c r="B31" s="12">
        <v>0.41666666666666669</v>
      </c>
      <c r="C31" s="12">
        <v>0.72916666666666663</v>
      </c>
      <c r="D31" s="13">
        <v>7.5</v>
      </c>
      <c r="E31" s="14" t="s">
        <v>98</v>
      </c>
      <c r="F31" s="15"/>
      <c r="G31" s="15">
        <f t="shared" si="1"/>
        <v>599</v>
      </c>
      <c r="H31" s="15">
        <v>3280</v>
      </c>
      <c r="J31">
        <v>3879</v>
      </c>
    </row>
    <row r="32" spans="1:10">
      <c r="A32" s="13" t="s">
        <v>66</v>
      </c>
      <c r="B32" s="12">
        <v>0.41666666666666669</v>
      </c>
      <c r="C32" s="12">
        <v>0.70833333333333337</v>
      </c>
      <c r="D32" s="13">
        <v>7</v>
      </c>
      <c r="E32" s="14" t="s">
        <v>98</v>
      </c>
      <c r="F32" s="15"/>
      <c r="G32" s="15">
        <f t="shared" si="1"/>
        <v>942</v>
      </c>
      <c r="H32" s="15">
        <v>4550</v>
      </c>
      <c r="J32">
        <v>5492</v>
      </c>
    </row>
    <row r="33" spans="1:10">
      <c r="A33" s="13" t="s">
        <v>67</v>
      </c>
      <c r="B33" s="12">
        <v>0.39583333333333331</v>
      </c>
      <c r="C33" s="12">
        <v>0.70833333333333337</v>
      </c>
      <c r="D33" s="13">
        <v>7</v>
      </c>
      <c r="E33" s="14" t="s">
        <v>91</v>
      </c>
      <c r="F33" s="15"/>
      <c r="G33" s="15">
        <f t="shared" si="1"/>
        <v>1864</v>
      </c>
      <c r="H33" s="15">
        <v>7150</v>
      </c>
      <c r="J33">
        <v>9014</v>
      </c>
    </row>
    <row r="34" spans="1:10">
      <c r="A34" s="13" t="s">
        <v>68</v>
      </c>
      <c r="B34" s="12">
        <v>0.41666666666666669</v>
      </c>
      <c r="C34" s="12">
        <v>0.72916666666666663</v>
      </c>
      <c r="D34" s="13">
        <v>7.5</v>
      </c>
      <c r="E34" s="14" t="s">
        <v>91</v>
      </c>
      <c r="F34" s="15"/>
      <c r="G34" s="15">
        <f t="shared" si="1"/>
        <v>1018</v>
      </c>
      <c r="H34" s="15">
        <v>5240</v>
      </c>
      <c r="J34">
        <v>6258</v>
      </c>
    </row>
    <row r="35" spans="1:10">
      <c r="A35" s="13" t="s">
        <v>69</v>
      </c>
      <c r="B35" s="12">
        <v>0.41666666666666669</v>
      </c>
      <c r="C35" s="12">
        <v>0.72916666666666663</v>
      </c>
      <c r="D35" s="13">
        <v>7.5</v>
      </c>
      <c r="E35" s="14" t="s">
        <v>98</v>
      </c>
      <c r="F35" s="15"/>
      <c r="G35" s="15">
        <f t="shared" si="1"/>
        <v>941</v>
      </c>
      <c r="H35" s="15">
        <v>6250</v>
      </c>
      <c r="J35">
        <v>7191</v>
      </c>
    </row>
    <row r="36" spans="1:10">
      <c r="A36" s="13"/>
      <c r="B36" s="12"/>
      <c r="C36" s="12"/>
      <c r="D36" s="13"/>
      <c r="E36" s="14"/>
      <c r="F36" s="15"/>
      <c r="G36" s="15">
        <f t="shared" si="1"/>
        <v>0</v>
      </c>
      <c r="H36" s="15"/>
    </row>
    <row r="37" spans="1:10">
      <c r="C37" s="1" t="s">
        <v>4</v>
      </c>
      <c r="D37" s="8">
        <f>SUM(D5:D36)</f>
        <v>226.5</v>
      </c>
      <c r="G37" s="15"/>
      <c r="J37" t="s">
        <v>40</v>
      </c>
    </row>
    <row r="38" spans="1:10">
      <c r="A38" s="24"/>
    </row>
    <row r="41" spans="1:10" ht="15" thickBot="1"/>
    <row r="42" spans="1:10" ht="15" thickBot="1">
      <c r="E42" s="10"/>
      <c r="G42">
        <f>SUM(G5:G35)</f>
        <v>30083</v>
      </c>
      <c r="H42">
        <f>SUM(H5:H35)</f>
        <v>138110</v>
      </c>
      <c r="J42">
        <f>SUM(J5:J35)</f>
        <v>168193</v>
      </c>
    </row>
    <row r="43" spans="1:10">
      <c r="G43" t="s">
        <v>40</v>
      </c>
    </row>
    <row r="44" spans="1:10">
      <c r="A44" s="25" t="s">
        <v>2</v>
      </c>
    </row>
    <row r="45" spans="1:10">
      <c r="B45" s="6" t="s">
        <v>91</v>
      </c>
      <c r="C45" s="4">
        <f>SUM(D5+D7+D10+D11+D14+D15+D16+D17+D18+D19+D20+D24+D25+D28+D29+D30+D33+D34)</f>
        <v>131.5</v>
      </c>
    </row>
    <row r="46" spans="1:10">
      <c r="B46" s="6" t="s">
        <v>87</v>
      </c>
      <c r="C46" s="4">
        <f>SUM(D35+D32+D31+D27+D26+D23+D22+D21+D13+D12+D9+D8+D6)</f>
        <v>95</v>
      </c>
    </row>
    <row r="47" spans="1:10" ht="15" thickBot="1"/>
    <row r="48" spans="1:10" ht="15" thickBot="1">
      <c r="B48" t="s">
        <v>3</v>
      </c>
      <c r="C48" s="7">
        <f>SUM(C45:C46)</f>
        <v>226.5</v>
      </c>
    </row>
    <row r="52" spans="1:5">
      <c r="A52" t="s">
        <v>81</v>
      </c>
      <c r="D52">
        <v>168193</v>
      </c>
    </row>
    <row r="53" spans="1:5">
      <c r="A53"/>
      <c r="C53" s="30"/>
      <c r="D53">
        <v>0</v>
      </c>
    </row>
    <row r="54" spans="1:5">
      <c r="A54" t="s">
        <v>82</v>
      </c>
      <c r="C54" s="30"/>
      <c r="D54"/>
    </row>
    <row r="55" spans="1:5">
      <c r="A55"/>
      <c r="B55" t="s">
        <v>92</v>
      </c>
      <c r="C55" s="30"/>
      <c r="D55">
        <v>2020</v>
      </c>
      <c r="E55" s="5" t="s">
        <v>83</v>
      </c>
    </row>
    <row r="56" spans="1:5">
      <c r="A56"/>
      <c r="B56" t="s">
        <v>130</v>
      </c>
      <c r="C56" s="30"/>
      <c r="D56">
        <v>775</v>
      </c>
    </row>
    <row r="57" spans="1:5">
      <c r="A57"/>
      <c r="B57" t="s">
        <v>92</v>
      </c>
      <c r="C57" s="30"/>
      <c r="D57">
        <v>2478</v>
      </c>
    </row>
    <row r="58" spans="1:5">
      <c r="A58"/>
      <c r="B58" t="s">
        <v>174</v>
      </c>
      <c r="C58" s="30"/>
      <c r="D58">
        <v>100</v>
      </c>
    </row>
    <row r="59" spans="1:5">
      <c r="A59"/>
      <c r="B59" t="s">
        <v>84</v>
      </c>
      <c r="C59" s="30"/>
      <c r="D59">
        <v>5868</v>
      </c>
    </row>
    <row r="60" spans="1:5">
      <c r="A60"/>
      <c r="B60" t="s">
        <v>127</v>
      </c>
      <c r="C60" s="30"/>
      <c r="D60">
        <v>6289</v>
      </c>
      <c r="E60" s="5" t="s">
        <v>83</v>
      </c>
    </row>
    <row r="61" spans="1:5">
      <c r="A61"/>
      <c r="B61" t="s">
        <v>173</v>
      </c>
      <c r="C61" s="30"/>
      <c r="D61">
        <v>173</v>
      </c>
      <c r="E61" s="5" t="s">
        <v>83</v>
      </c>
    </row>
    <row r="62" spans="1:5">
      <c r="A62"/>
      <c r="B62" t="s">
        <v>84</v>
      </c>
      <c r="C62" s="30"/>
      <c r="D62">
        <v>5962</v>
      </c>
      <c r="E62" s="5" t="s">
        <v>83</v>
      </c>
    </row>
    <row r="63" spans="1:5">
      <c r="A63"/>
      <c r="B63" t="s">
        <v>128</v>
      </c>
      <c r="C63" s="30"/>
      <c r="D63">
        <v>22650</v>
      </c>
    </row>
    <row r="64" spans="1:5">
      <c r="A64"/>
      <c r="D64"/>
    </row>
    <row r="65" spans="1:4">
      <c r="A65"/>
      <c r="B65" t="s">
        <v>85</v>
      </c>
      <c r="D65">
        <f>SUM(D55:D64)</f>
        <v>46315</v>
      </c>
    </row>
    <row r="66" spans="1:4">
      <c r="A66"/>
      <c r="D66"/>
    </row>
    <row r="67" spans="1:4">
      <c r="A67"/>
      <c r="D67"/>
    </row>
    <row r="68" spans="1:4">
      <c r="A68"/>
      <c r="B68" t="s">
        <v>86</v>
      </c>
      <c r="D68">
        <f>SUM(D52-D65)</f>
        <v>121878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72"/>
  <sheetViews>
    <sheetView topLeftCell="A19" workbookViewId="0">
      <selection activeCell="H44" sqref="H44"/>
    </sheetView>
  </sheetViews>
  <sheetFormatPr defaultRowHeight="14.5"/>
  <cols>
    <col min="1" max="1" width="8.81640625" style="8" customWidth="1"/>
    <col min="2" max="3" width="10.7265625" customWidth="1"/>
    <col min="4" max="4" width="9.1796875" style="8"/>
    <col min="5" max="5" width="11.1796875" style="5" customWidth="1"/>
  </cols>
  <sheetData>
    <row r="3" spans="1:10">
      <c r="G3" t="s">
        <v>0</v>
      </c>
      <c r="H3" t="s">
        <v>1</v>
      </c>
      <c r="J3" t="s">
        <v>35</v>
      </c>
    </row>
    <row r="4" spans="1:10">
      <c r="A4" s="23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22" t="s">
        <v>70</v>
      </c>
      <c r="B5" s="12">
        <v>0.41666666666666669</v>
      </c>
      <c r="C5" s="12">
        <v>0.72916666666666663</v>
      </c>
      <c r="D5" s="13">
        <v>7</v>
      </c>
      <c r="E5" s="14" t="s">
        <v>98</v>
      </c>
      <c r="F5" s="15"/>
      <c r="G5" s="15">
        <f t="shared" ref="G5:G38" si="0">SUM(J5-H5)</f>
        <v>827</v>
      </c>
      <c r="H5" s="15">
        <v>4410</v>
      </c>
      <c r="J5">
        <v>5237</v>
      </c>
    </row>
    <row r="6" spans="1:10">
      <c r="A6" s="22" t="s">
        <v>71</v>
      </c>
      <c r="B6" s="12">
        <v>0.41666666666666669</v>
      </c>
      <c r="C6" s="12">
        <v>0.72916666666666663</v>
      </c>
      <c r="D6" s="13">
        <v>7</v>
      </c>
      <c r="E6" s="14" t="s">
        <v>98</v>
      </c>
      <c r="F6" s="15"/>
      <c r="G6" s="15">
        <f t="shared" si="0"/>
        <v>1848</v>
      </c>
      <c r="H6" s="15">
        <v>3270</v>
      </c>
      <c r="J6">
        <v>5118</v>
      </c>
    </row>
    <row r="7" spans="1:10">
      <c r="A7" s="23" t="s">
        <v>72</v>
      </c>
      <c r="B7" s="12">
        <v>0.41666666666666669</v>
      </c>
      <c r="C7" s="12">
        <v>0.70833333333333337</v>
      </c>
      <c r="D7" s="13">
        <v>7</v>
      </c>
      <c r="E7" s="14" t="s">
        <v>91</v>
      </c>
      <c r="F7" s="15"/>
      <c r="G7" s="15">
        <f t="shared" si="0"/>
        <v>1293</v>
      </c>
      <c r="H7" s="15">
        <v>5130</v>
      </c>
      <c r="J7">
        <v>6423</v>
      </c>
    </row>
    <row r="8" spans="1:10">
      <c r="A8" s="22" t="s">
        <v>73</v>
      </c>
      <c r="B8" s="12">
        <v>0.41666666666666669</v>
      </c>
      <c r="C8" s="12">
        <v>0.70833333333333337</v>
      </c>
      <c r="D8" s="13">
        <v>7</v>
      </c>
      <c r="E8" s="14" t="s">
        <v>91</v>
      </c>
      <c r="F8" s="15"/>
      <c r="G8" s="15">
        <f t="shared" si="0"/>
        <v>974</v>
      </c>
      <c r="H8" s="15">
        <v>6650</v>
      </c>
      <c r="J8">
        <v>7624</v>
      </c>
    </row>
    <row r="9" spans="1:10">
      <c r="A9" s="22" t="s">
        <v>74</v>
      </c>
      <c r="B9" s="12">
        <v>0.41666666666666669</v>
      </c>
      <c r="C9" s="12">
        <v>0.70833333333333337</v>
      </c>
      <c r="D9" s="13">
        <v>7</v>
      </c>
      <c r="E9" s="14" t="s">
        <v>91</v>
      </c>
      <c r="F9" s="15"/>
      <c r="G9" s="15">
        <f t="shared" si="0"/>
        <v>3232</v>
      </c>
      <c r="H9" s="15">
        <v>9030</v>
      </c>
      <c r="J9">
        <v>12262</v>
      </c>
    </row>
    <row r="10" spans="1:10">
      <c r="A10" s="23" t="s">
        <v>75</v>
      </c>
      <c r="B10" s="12">
        <v>0.41666666666666669</v>
      </c>
      <c r="C10" s="12">
        <v>0.72916666666666663</v>
      </c>
      <c r="D10" s="13">
        <v>7</v>
      </c>
      <c r="E10" s="14" t="s">
        <v>91</v>
      </c>
      <c r="F10" s="15"/>
      <c r="G10" s="15">
        <f t="shared" si="0"/>
        <v>1552</v>
      </c>
      <c r="H10" s="15">
        <v>6230</v>
      </c>
      <c r="J10">
        <v>7782</v>
      </c>
    </row>
    <row r="11" spans="1:10">
      <c r="A11" s="22" t="s">
        <v>7</v>
      </c>
      <c r="B11" s="12">
        <v>0.41666666666666669</v>
      </c>
      <c r="C11" s="12">
        <v>0.72916666666666663</v>
      </c>
      <c r="D11" s="13">
        <v>7</v>
      </c>
      <c r="E11" s="14" t="s">
        <v>91</v>
      </c>
      <c r="F11" s="15"/>
      <c r="G11" s="15">
        <f t="shared" si="0"/>
        <v>833</v>
      </c>
      <c r="H11" s="15">
        <v>4600</v>
      </c>
      <c r="J11">
        <v>5433</v>
      </c>
    </row>
    <row r="12" spans="1:10">
      <c r="A12" s="22" t="s">
        <v>8</v>
      </c>
      <c r="B12" s="12">
        <v>0.41666666666666669</v>
      </c>
      <c r="C12" s="12">
        <v>0.72916666666666663</v>
      </c>
      <c r="D12" s="13">
        <v>7.5</v>
      </c>
      <c r="E12" s="14" t="s">
        <v>98</v>
      </c>
      <c r="F12" s="15"/>
      <c r="G12" s="15">
        <f t="shared" si="0"/>
        <v>536</v>
      </c>
      <c r="H12" s="15">
        <v>2190</v>
      </c>
      <c r="J12">
        <v>2726</v>
      </c>
    </row>
    <row r="13" spans="1:10">
      <c r="A13" s="23" t="s">
        <v>9</v>
      </c>
      <c r="B13" s="12">
        <v>0.41666666666666669</v>
      </c>
      <c r="C13" s="12">
        <v>0.70833333333333337</v>
      </c>
      <c r="D13" s="13">
        <v>7</v>
      </c>
      <c r="E13" s="14" t="s">
        <v>98</v>
      </c>
      <c r="F13" s="15"/>
      <c r="G13" s="15">
        <f t="shared" si="0"/>
        <v>640</v>
      </c>
      <c r="H13" s="15">
        <v>3010</v>
      </c>
      <c r="J13">
        <v>3650</v>
      </c>
    </row>
    <row r="14" spans="1:10">
      <c r="A14" s="22" t="s">
        <v>10</v>
      </c>
      <c r="B14" s="12">
        <v>0.41666666666666669</v>
      </c>
      <c r="C14" s="12">
        <v>0.70833333333333337</v>
      </c>
      <c r="D14" s="13">
        <v>7</v>
      </c>
      <c r="E14" s="14" t="s">
        <v>91</v>
      </c>
      <c r="F14" s="15"/>
      <c r="G14" s="15">
        <f t="shared" si="0"/>
        <v>985</v>
      </c>
      <c r="H14" s="15">
        <v>1890</v>
      </c>
      <c r="J14">
        <v>2875</v>
      </c>
    </row>
    <row r="15" spans="1:10">
      <c r="A15" s="22" t="s">
        <v>11</v>
      </c>
      <c r="B15" s="12">
        <v>0.41666666666666669</v>
      </c>
      <c r="C15" s="12">
        <v>0.72916666666666663</v>
      </c>
      <c r="D15" s="13">
        <v>7.5</v>
      </c>
      <c r="E15" s="14" t="s">
        <v>91</v>
      </c>
      <c r="F15" s="15"/>
      <c r="G15" s="15">
        <f t="shared" si="0"/>
        <v>1111</v>
      </c>
      <c r="H15" s="15">
        <v>3090</v>
      </c>
      <c r="J15">
        <v>4201</v>
      </c>
    </row>
    <row r="16" spans="1:10">
      <c r="A16" s="23" t="s">
        <v>12</v>
      </c>
      <c r="B16" s="12">
        <v>0.41666666666666669</v>
      </c>
      <c r="C16" s="12">
        <v>0.70833333333333337</v>
      </c>
      <c r="D16" s="13">
        <v>7</v>
      </c>
      <c r="E16" s="14" t="s">
        <v>91</v>
      </c>
      <c r="F16" s="15"/>
      <c r="G16" s="15">
        <f t="shared" si="0"/>
        <v>1121</v>
      </c>
      <c r="H16" s="15">
        <v>5350</v>
      </c>
      <c r="J16">
        <v>6471</v>
      </c>
    </row>
    <row r="17" spans="1:10">
      <c r="A17" s="22" t="s">
        <v>13</v>
      </c>
      <c r="B17" s="12">
        <v>0.41666666666666669</v>
      </c>
      <c r="C17" s="12">
        <v>0.70833333333333337</v>
      </c>
      <c r="D17" s="13">
        <v>7</v>
      </c>
      <c r="E17" s="14" t="s">
        <v>98</v>
      </c>
      <c r="F17" s="15"/>
      <c r="G17" s="15">
        <f>SUM(J17-H17)</f>
        <v>2031</v>
      </c>
      <c r="H17" s="15">
        <v>6420</v>
      </c>
      <c r="J17">
        <v>8451</v>
      </c>
    </row>
    <row r="18" spans="1:10">
      <c r="A18" s="22" t="s">
        <v>14</v>
      </c>
      <c r="B18" s="12">
        <v>0.41666666666666669</v>
      </c>
      <c r="C18" s="12">
        <v>0.72916666666666663</v>
      </c>
      <c r="D18" s="13">
        <v>7.5</v>
      </c>
      <c r="E18" s="14" t="s">
        <v>98</v>
      </c>
      <c r="F18" s="15"/>
      <c r="G18" s="15">
        <f t="shared" si="0"/>
        <v>2309</v>
      </c>
      <c r="H18" s="15">
        <v>5880</v>
      </c>
      <c r="J18">
        <v>8189</v>
      </c>
    </row>
    <row r="19" spans="1:10">
      <c r="A19" s="23" t="s">
        <v>15</v>
      </c>
      <c r="B19" s="12">
        <v>0.41666666666666669</v>
      </c>
      <c r="C19" s="12">
        <v>0.72916666666666663</v>
      </c>
      <c r="D19" s="13">
        <v>7.5</v>
      </c>
      <c r="E19" s="14" t="s">
        <v>98</v>
      </c>
      <c r="F19" s="15"/>
      <c r="G19" s="15">
        <f t="shared" si="0"/>
        <v>757</v>
      </c>
      <c r="H19" s="15">
        <v>6590</v>
      </c>
      <c r="J19">
        <v>7347</v>
      </c>
    </row>
    <row r="20" spans="1:10">
      <c r="A20" s="22" t="s">
        <v>16</v>
      </c>
      <c r="B20" s="12">
        <v>0.41666666666666669</v>
      </c>
      <c r="C20" s="12">
        <v>0.70833333333333337</v>
      </c>
      <c r="D20" s="13">
        <v>7</v>
      </c>
      <c r="E20" s="14" t="s">
        <v>98</v>
      </c>
      <c r="F20" s="15"/>
      <c r="G20" s="15">
        <f t="shared" si="0"/>
        <v>587</v>
      </c>
      <c r="H20" s="15">
        <v>4440</v>
      </c>
      <c r="J20">
        <v>5027</v>
      </c>
    </row>
    <row r="21" spans="1:10">
      <c r="A21" s="22" t="s">
        <v>17</v>
      </c>
      <c r="B21" s="12">
        <v>0.41666666666666669</v>
      </c>
      <c r="C21" s="12">
        <v>0.70833333333333337</v>
      </c>
      <c r="D21" s="13">
        <v>7</v>
      </c>
      <c r="E21" s="14" t="s">
        <v>91</v>
      </c>
      <c r="F21" s="15"/>
      <c r="G21" s="15">
        <f t="shared" si="0"/>
        <v>751</v>
      </c>
      <c r="H21" s="15">
        <v>3910</v>
      </c>
      <c r="J21">
        <v>4661</v>
      </c>
    </row>
    <row r="22" spans="1:10">
      <c r="A22" s="23" t="s">
        <v>18</v>
      </c>
      <c r="B22" s="12">
        <v>0.41666666666666669</v>
      </c>
      <c r="C22" s="12">
        <v>0.70833333333333337</v>
      </c>
      <c r="D22" s="13">
        <v>7</v>
      </c>
      <c r="E22" s="14" t="s">
        <v>91</v>
      </c>
      <c r="F22" s="15"/>
      <c r="G22" s="15">
        <f t="shared" si="0"/>
        <v>1022</v>
      </c>
      <c r="H22" s="15">
        <v>6920</v>
      </c>
      <c r="J22">
        <v>7942</v>
      </c>
    </row>
    <row r="23" spans="1:10">
      <c r="A23" s="22" t="s">
        <v>19</v>
      </c>
      <c r="B23" s="12">
        <v>0.41666666666666669</v>
      </c>
      <c r="C23" s="12">
        <v>0.70833333333333337</v>
      </c>
      <c r="D23" s="13">
        <v>7</v>
      </c>
      <c r="E23" s="14" t="s">
        <v>98</v>
      </c>
      <c r="F23" s="15"/>
      <c r="G23" s="15">
        <f t="shared" si="0"/>
        <v>1052</v>
      </c>
      <c r="H23" s="15">
        <v>6620</v>
      </c>
      <c r="J23">
        <v>7672</v>
      </c>
    </row>
    <row r="24" spans="1:10">
      <c r="A24" s="22" t="s">
        <v>20</v>
      </c>
      <c r="B24" s="12">
        <v>0.41666666666666669</v>
      </c>
      <c r="C24" s="12">
        <v>0.70833333333333337</v>
      </c>
      <c r="D24" s="13">
        <v>7</v>
      </c>
      <c r="E24" s="14" t="s">
        <v>98</v>
      </c>
      <c r="F24" s="15"/>
      <c r="G24" s="15">
        <f t="shared" si="0"/>
        <v>364</v>
      </c>
      <c r="H24" s="15">
        <v>4870</v>
      </c>
      <c r="J24">
        <v>5234</v>
      </c>
    </row>
    <row r="25" spans="1:10">
      <c r="A25" s="23" t="s">
        <v>21</v>
      </c>
      <c r="B25" s="12">
        <v>0.41666666666666669</v>
      </c>
      <c r="C25" s="12">
        <v>0.70833333333333337</v>
      </c>
      <c r="D25" s="13">
        <v>7</v>
      </c>
      <c r="E25" s="14" t="s">
        <v>98</v>
      </c>
      <c r="F25" s="15"/>
      <c r="G25" s="15">
        <f t="shared" si="0"/>
        <v>675</v>
      </c>
      <c r="H25" s="15">
        <v>7560</v>
      </c>
      <c r="J25">
        <v>8235</v>
      </c>
    </row>
    <row r="26" spans="1:10">
      <c r="A26" s="22" t="s">
        <v>22</v>
      </c>
      <c r="B26" s="12">
        <v>0.41666666666666669</v>
      </c>
      <c r="C26" s="12">
        <v>0.70833333333333337</v>
      </c>
      <c r="D26" s="13">
        <v>7</v>
      </c>
      <c r="E26" s="14" t="s">
        <v>98</v>
      </c>
      <c r="F26" s="15"/>
      <c r="G26" s="15">
        <f t="shared" si="0"/>
        <v>515</v>
      </c>
      <c r="H26" s="15">
        <v>5870</v>
      </c>
      <c r="J26">
        <v>6385</v>
      </c>
    </row>
    <row r="27" spans="1:10">
      <c r="A27" s="22" t="s">
        <v>23</v>
      </c>
      <c r="B27" s="12">
        <v>0.41666666666666669</v>
      </c>
      <c r="C27" s="12">
        <v>0.72916666666666663</v>
      </c>
      <c r="D27" s="13">
        <v>7.5</v>
      </c>
      <c r="E27" s="14" t="s">
        <v>98</v>
      </c>
      <c r="F27" s="15"/>
      <c r="G27" s="15">
        <f t="shared" si="0"/>
        <v>522</v>
      </c>
      <c r="H27" s="15">
        <v>6220</v>
      </c>
      <c r="J27">
        <v>6742</v>
      </c>
    </row>
    <row r="28" spans="1:10">
      <c r="A28" s="23" t="s">
        <v>24</v>
      </c>
      <c r="B28" s="12">
        <v>0.41666666666666669</v>
      </c>
      <c r="C28" s="12">
        <v>0.72916666666666663</v>
      </c>
      <c r="D28" s="13">
        <v>7.5</v>
      </c>
      <c r="E28" s="14" t="s">
        <v>98</v>
      </c>
      <c r="F28" s="15"/>
      <c r="G28" s="15">
        <f t="shared" si="0"/>
        <v>405</v>
      </c>
      <c r="H28" s="15">
        <v>5240</v>
      </c>
      <c r="J28">
        <v>5645</v>
      </c>
    </row>
    <row r="29" spans="1:10">
      <c r="A29" s="22" t="s">
        <v>25</v>
      </c>
      <c r="B29" s="12">
        <v>0.41666666666666669</v>
      </c>
      <c r="C29" s="12">
        <v>0.70833333333333337</v>
      </c>
      <c r="D29" s="13">
        <v>7.5</v>
      </c>
      <c r="E29" s="14" t="s">
        <v>98</v>
      </c>
      <c r="F29" s="15"/>
      <c r="G29" s="15">
        <f t="shared" si="0"/>
        <v>644</v>
      </c>
      <c r="H29" s="15">
        <v>4470</v>
      </c>
      <c r="J29">
        <v>5114</v>
      </c>
    </row>
    <row r="30" spans="1:10">
      <c r="A30" s="22" t="s">
        <v>26</v>
      </c>
      <c r="B30" s="12">
        <v>0.41666666666666669</v>
      </c>
      <c r="C30" s="12">
        <v>0.70833333333333337</v>
      </c>
      <c r="D30" s="13">
        <v>7</v>
      </c>
      <c r="E30" s="14" t="s">
        <v>91</v>
      </c>
      <c r="F30" s="15"/>
      <c r="G30" s="15">
        <f t="shared" si="0"/>
        <v>258</v>
      </c>
      <c r="H30" s="15">
        <v>3130</v>
      </c>
      <c r="J30">
        <v>3388</v>
      </c>
    </row>
    <row r="31" spans="1:10">
      <c r="A31" s="23" t="s">
        <v>27</v>
      </c>
      <c r="B31" s="12">
        <v>0.41666666666666669</v>
      </c>
      <c r="C31" s="12">
        <v>0.70833333333333337</v>
      </c>
      <c r="D31" s="13">
        <v>7</v>
      </c>
      <c r="E31" s="14" t="s">
        <v>91</v>
      </c>
      <c r="F31" s="15"/>
      <c r="G31" s="15">
        <f t="shared" si="0"/>
        <v>469</v>
      </c>
      <c r="H31" s="15">
        <v>4180</v>
      </c>
      <c r="J31">
        <v>4649</v>
      </c>
    </row>
    <row r="32" spans="1:10">
      <c r="A32" s="22" t="s">
        <v>28</v>
      </c>
      <c r="B32" s="12">
        <v>0.41666666666666669</v>
      </c>
      <c r="C32" s="12">
        <v>0.70833333333333337</v>
      </c>
      <c r="D32" s="13">
        <v>7</v>
      </c>
      <c r="E32" s="14" t="s">
        <v>91</v>
      </c>
      <c r="F32" s="15"/>
      <c r="G32" s="15">
        <f t="shared" si="0"/>
        <v>321</v>
      </c>
      <c r="H32" s="15">
        <v>5070</v>
      </c>
      <c r="J32">
        <v>5391</v>
      </c>
    </row>
    <row r="33" spans="1:10">
      <c r="A33" s="22" t="s">
        <v>29</v>
      </c>
      <c r="B33" s="12">
        <v>0.41666666666666669</v>
      </c>
      <c r="C33" s="12">
        <v>0.70833333333333337</v>
      </c>
      <c r="D33" s="13">
        <v>7</v>
      </c>
      <c r="E33" s="14" t="s">
        <v>91</v>
      </c>
      <c r="F33" s="15"/>
      <c r="G33" s="15">
        <f t="shared" si="0"/>
        <v>469</v>
      </c>
      <c r="H33" s="15">
        <v>5930</v>
      </c>
      <c r="J33">
        <v>6399</v>
      </c>
    </row>
    <row r="34" spans="1:10">
      <c r="A34" s="23" t="s">
        <v>30</v>
      </c>
      <c r="B34" s="12">
        <v>0.41666666666666669</v>
      </c>
      <c r="C34" s="12">
        <v>0.70833333333333337</v>
      </c>
      <c r="D34" s="13">
        <v>7</v>
      </c>
      <c r="E34" s="14" t="s">
        <v>91</v>
      </c>
      <c r="F34" s="15"/>
      <c r="G34" s="15">
        <f t="shared" si="0"/>
        <v>124</v>
      </c>
      <c r="H34" s="15">
        <v>2570</v>
      </c>
      <c r="J34">
        <v>2694</v>
      </c>
    </row>
    <row r="35" spans="1:10">
      <c r="A35" s="22" t="s">
        <v>31</v>
      </c>
      <c r="B35" s="12">
        <v>0.41666666666666669</v>
      </c>
      <c r="C35" s="12">
        <v>0.72916666666666663</v>
      </c>
      <c r="D35" s="13">
        <v>7.5</v>
      </c>
      <c r="E35" s="14" t="s">
        <v>91</v>
      </c>
      <c r="F35" s="15"/>
      <c r="G35" s="15">
        <f t="shared" si="0"/>
        <v>169</v>
      </c>
      <c r="H35" s="15">
        <v>2710</v>
      </c>
      <c r="J35">
        <v>2879</v>
      </c>
    </row>
    <row r="36" spans="1:10">
      <c r="A36" s="22"/>
      <c r="B36" s="12"/>
      <c r="C36" s="12"/>
      <c r="D36" s="13"/>
      <c r="E36" s="14"/>
      <c r="F36" s="15"/>
      <c r="G36" s="15"/>
      <c r="H36" s="15"/>
    </row>
    <row r="37" spans="1:10">
      <c r="A37" s="23"/>
      <c r="B37" s="12"/>
      <c r="C37" s="12"/>
      <c r="D37" s="13"/>
      <c r="E37" s="14"/>
      <c r="F37" s="15"/>
      <c r="G37" s="15"/>
      <c r="H37" s="15"/>
    </row>
    <row r="38" spans="1:10">
      <c r="A38" s="13"/>
      <c r="B38" s="12"/>
      <c r="C38" s="12"/>
      <c r="D38" s="13"/>
      <c r="E38" s="14"/>
      <c r="F38" s="15"/>
      <c r="G38" s="15">
        <f t="shared" si="0"/>
        <v>0</v>
      </c>
      <c r="H38" s="15"/>
    </row>
    <row r="39" spans="1:10">
      <c r="C39" s="1" t="s">
        <v>4</v>
      </c>
      <c r="D39" s="8">
        <f>SUM(D5:D38)</f>
        <v>221</v>
      </c>
      <c r="G39" s="15"/>
    </row>
    <row r="40" spans="1:10">
      <c r="A40" s="24"/>
    </row>
    <row r="43" spans="1:10" ht="15" thickBot="1"/>
    <row r="44" spans="1:10" ht="15" thickBot="1">
      <c r="E44" s="10"/>
      <c r="G44">
        <f>SUM(G5:G37)</f>
        <v>28396</v>
      </c>
      <c r="H44">
        <f>SUM(H5:H37)</f>
        <v>153450</v>
      </c>
      <c r="J44">
        <f>SUM(J5:J43)</f>
        <v>181846</v>
      </c>
    </row>
    <row r="45" spans="1:10">
      <c r="G45" t="s">
        <v>40</v>
      </c>
    </row>
    <row r="46" spans="1:10">
      <c r="A46" s="25" t="s">
        <v>2</v>
      </c>
    </row>
    <row r="47" spans="1:10">
      <c r="B47" s="6" t="s">
        <v>98</v>
      </c>
      <c r="C47" s="4">
        <f>SUM(D32+D31+D29+D28+D27+D22+D21+D18+D17+D12+D11+D10+D9+D8+D5)</f>
        <v>107.5</v>
      </c>
    </row>
    <row r="48" spans="1:10">
      <c r="B48" s="6" t="s">
        <v>91</v>
      </c>
      <c r="C48" s="4">
        <f>SUM(D35+D34+D33+D30+D25+D26+D24+D23+D19+D20+D16+D15+D14+D13+D7+D6)</f>
        <v>113.5</v>
      </c>
    </row>
    <row r="49" spans="1:4" ht="15" thickBot="1"/>
    <row r="50" spans="1:4" ht="15" thickBot="1">
      <c r="B50" t="s">
        <v>3</v>
      </c>
      <c r="C50" s="7">
        <f>SUM(C47:C48)</f>
        <v>221</v>
      </c>
    </row>
    <row r="54" spans="1:4">
      <c r="A54" t="s">
        <v>81</v>
      </c>
      <c r="D54">
        <v>181846</v>
      </c>
    </row>
    <row r="55" spans="1:4">
      <c r="A55"/>
      <c r="D55">
        <v>0</v>
      </c>
    </row>
    <row r="56" spans="1:4">
      <c r="A56" t="s">
        <v>82</v>
      </c>
      <c r="D56"/>
    </row>
    <row r="57" spans="1:4">
      <c r="A57"/>
      <c r="B57" t="s">
        <v>129</v>
      </c>
      <c r="D57">
        <v>22100</v>
      </c>
    </row>
    <row r="58" spans="1:4">
      <c r="A58"/>
      <c r="B58" t="s">
        <v>92</v>
      </c>
      <c r="D58">
        <v>167</v>
      </c>
    </row>
    <row r="59" spans="1:4">
      <c r="A59"/>
      <c r="B59" t="s">
        <v>175</v>
      </c>
      <c r="D59">
        <v>2050</v>
      </c>
    </row>
    <row r="60" spans="1:4">
      <c r="A60"/>
      <c r="B60" t="s">
        <v>176</v>
      </c>
      <c r="D60">
        <v>197</v>
      </c>
    </row>
    <row r="61" spans="1:4">
      <c r="A61"/>
      <c r="B61" t="s">
        <v>177</v>
      </c>
      <c r="D61">
        <v>325</v>
      </c>
    </row>
    <row r="62" spans="1:4">
      <c r="A62"/>
      <c r="D62"/>
    </row>
    <row r="63" spans="1:4">
      <c r="A63"/>
      <c r="D63"/>
    </row>
    <row r="64" spans="1:4">
      <c r="A64"/>
      <c r="D64"/>
    </row>
    <row r="65" spans="1:4">
      <c r="A65"/>
      <c r="D65"/>
    </row>
    <row r="66" spans="1:4">
      <c r="A66"/>
      <c r="D66"/>
    </row>
    <row r="67" spans="1:4">
      <c r="A67"/>
      <c r="D67"/>
    </row>
    <row r="68" spans="1:4">
      <c r="A68"/>
      <c r="D68"/>
    </row>
    <row r="69" spans="1:4">
      <c r="A69"/>
      <c r="B69" t="s">
        <v>85</v>
      </c>
      <c r="D69">
        <f>SUM(D57:D68)</f>
        <v>24839</v>
      </c>
    </row>
    <row r="70" spans="1:4">
      <c r="A70"/>
      <c r="D70"/>
    </row>
    <row r="71" spans="1:4">
      <c r="A71"/>
      <c r="D71"/>
    </row>
    <row r="72" spans="1:4">
      <c r="A72"/>
      <c r="B72" t="s">
        <v>86</v>
      </c>
      <c r="D72">
        <f>SUM(D54-D69)</f>
        <v>157007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54"/>
  <sheetViews>
    <sheetView tabSelected="1" workbookViewId="0">
      <selection activeCell="H52" sqref="H52"/>
    </sheetView>
  </sheetViews>
  <sheetFormatPr defaultRowHeight="14.5"/>
  <cols>
    <col min="1" max="1" width="8.81640625" style="8" customWidth="1"/>
    <col min="2" max="3" width="10.7265625" customWidth="1"/>
    <col min="4" max="4" width="8.7265625" style="8"/>
    <col min="5" max="5" width="11.1796875" style="5" customWidth="1"/>
  </cols>
  <sheetData>
    <row r="3" spans="1:10">
      <c r="G3" t="s">
        <v>0</v>
      </c>
      <c r="H3" t="s">
        <v>1</v>
      </c>
      <c r="J3" t="s">
        <v>35</v>
      </c>
    </row>
    <row r="4" spans="1:10">
      <c r="A4" s="23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22" t="s">
        <v>178</v>
      </c>
      <c r="B5" s="12">
        <v>0.41666666666666669</v>
      </c>
      <c r="C5" s="12">
        <v>0.72916666666666663</v>
      </c>
      <c r="D5" s="13">
        <v>7.5</v>
      </c>
      <c r="E5" s="14" t="s">
        <v>98</v>
      </c>
      <c r="F5" s="15"/>
      <c r="G5" s="15">
        <f t="shared" ref="G5:G20" si="0">SUM(J5-H5)</f>
        <v>270</v>
      </c>
      <c r="H5" s="15">
        <v>2900</v>
      </c>
      <c r="J5">
        <v>3170</v>
      </c>
    </row>
    <row r="6" spans="1:10">
      <c r="A6" s="22" t="s">
        <v>179</v>
      </c>
      <c r="B6" s="12">
        <v>0.41666666666666669</v>
      </c>
      <c r="C6" s="12">
        <v>0.72916666666666663</v>
      </c>
      <c r="D6" s="13">
        <v>7.5</v>
      </c>
      <c r="E6" s="14" t="s">
        <v>98</v>
      </c>
      <c r="F6" s="15"/>
      <c r="G6" s="15">
        <f t="shared" si="0"/>
        <v>743</v>
      </c>
      <c r="H6" s="15">
        <v>7500</v>
      </c>
      <c r="J6">
        <v>8243</v>
      </c>
    </row>
    <row r="7" spans="1:10">
      <c r="A7" s="23" t="s">
        <v>131</v>
      </c>
      <c r="B7" s="12">
        <v>0.41666666666666669</v>
      </c>
      <c r="C7" s="12">
        <v>0.70833333333333337</v>
      </c>
      <c r="D7" s="13">
        <v>7</v>
      </c>
      <c r="E7" s="14" t="s">
        <v>98</v>
      </c>
      <c r="F7" s="15"/>
      <c r="G7" s="15">
        <f t="shared" si="0"/>
        <v>110</v>
      </c>
      <c r="H7" s="15">
        <v>1990</v>
      </c>
      <c r="J7">
        <v>2100</v>
      </c>
    </row>
    <row r="8" spans="1:10">
      <c r="A8" s="22" t="s">
        <v>180</v>
      </c>
      <c r="B8" s="12">
        <v>0.41666666666666669</v>
      </c>
      <c r="C8" s="12">
        <v>0.70833333333333337</v>
      </c>
      <c r="D8" s="13">
        <v>7</v>
      </c>
      <c r="E8" s="14" t="s">
        <v>91</v>
      </c>
      <c r="F8" s="15"/>
      <c r="G8" s="15">
        <f t="shared" si="0"/>
        <v>87</v>
      </c>
      <c r="H8" s="15">
        <v>1980</v>
      </c>
      <c r="J8">
        <v>2067</v>
      </c>
    </row>
    <row r="9" spans="1:10">
      <c r="A9" s="22" t="s">
        <v>181</v>
      </c>
      <c r="B9" s="12">
        <v>0.41666666666666669</v>
      </c>
      <c r="C9" s="12">
        <v>0.70833333333333337</v>
      </c>
      <c r="D9" s="13">
        <v>7</v>
      </c>
      <c r="E9" s="14" t="s">
        <v>91</v>
      </c>
      <c r="F9" s="15"/>
      <c r="G9" s="15">
        <f t="shared" si="0"/>
        <v>294</v>
      </c>
      <c r="H9" s="15">
        <v>3620</v>
      </c>
      <c r="J9">
        <v>3914</v>
      </c>
    </row>
    <row r="10" spans="1:10">
      <c r="A10" s="23" t="s">
        <v>182</v>
      </c>
      <c r="B10" s="12">
        <v>0.41666666666666669</v>
      </c>
      <c r="C10" s="12">
        <v>0.72916666666666663</v>
      </c>
      <c r="D10" s="13">
        <v>7</v>
      </c>
      <c r="E10" s="14" t="s">
        <v>91</v>
      </c>
      <c r="F10" s="15"/>
      <c r="G10" s="15">
        <f t="shared" si="0"/>
        <v>155</v>
      </c>
      <c r="H10" s="15">
        <v>3170</v>
      </c>
      <c r="J10">
        <v>3325</v>
      </c>
    </row>
    <row r="11" spans="1:10">
      <c r="A11" s="22" t="s">
        <v>132</v>
      </c>
      <c r="B11" s="12">
        <v>0.41666666666666669</v>
      </c>
      <c r="C11" s="12">
        <v>0.72916666666666663</v>
      </c>
      <c r="D11" s="13">
        <v>7</v>
      </c>
      <c r="E11" s="14" t="s">
        <v>91</v>
      </c>
      <c r="F11" s="15"/>
      <c r="G11" s="15">
        <f t="shared" si="0"/>
        <v>108</v>
      </c>
      <c r="H11" s="15">
        <v>2770</v>
      </c>
      <c r="J11">
        <v>2878</v>
      </c>
    </row>
    <row r="12" spans="1:10">
      <c r="A12" s="22" t="s">
        <v>183</v>
      </c>
      <c r="B12" s="12">
        <v>0.41666666666666669</v>
      </c>
      <c r="C12" s="12">
        <v>0.72916666666666663</v>
      </c>
      <c r="D12" s="13">
        <v>7.5</v>
      </c>
      <c r="E12" s="14" t="s">
        <v>91</v>
      </c>
      <c r="F12" s="15"/>
      <c r="G12" s="15">
        <f t="shared" si="0"/>
        <v>106</v>
      </c>
      <c r="H12" s="15">
        <v>2200</v>
      </c>
      <c r="J12">
        <v>2306</v>
      </c>
    </row>
    <row r="13" spans="1:10">
      <c r="A13" s="23" t="s">
        <v>133</v>
      </c>
      <c r="B13" s="12">
        <v>0.41666666666666669</v>
      </c>
      <c r="C13" s="12">
        <v>0.70833333333333337</v>
      </c>
      <c r="D13" s="13">
        <v>7</v>
      </c>
      <c r="E13" s="14" t="s">
        <v>98</v>
      </c>
      <c r="F13" s="15"/>
      <c r="G13" s="15">
        <f t="shared" si="0"/>
        <v>0</v>
      </c>
      <c r="H13" s="15">
        <v>4490</v>
      </c>
      <c r="J13">
        <v>4490</v>
      </c>
    </row>
    <row r="14" spans="1:10">
      <c r="A14" s="22" t="s">
        <v>184</v>
      </c>
      <c r="B14" s="12">
        <v>0.41666666666666669</v>
      </c>
      <c r="C14" s="12">
        <v>0.70833333333333337</v>
      </c>
      <c r="D14" s="13">
        <v>7</v>
      </c>
      <c r="E14" s="14" t="s">
        <v>98</v>
      </c>
      <c r="F14" s="15"/>
      <c r="G14" s="15">
        <f t="shared" si="0"/>
        <v>238</v>
      </c>
      <c r="H14" s="15">
        <v>2850</v>
      </c>
      <c r="J14">
        <v>3088</v>
      </c>
    </row>
    <row r="15" spans="1:10">
      <c r="A15" s="22" t="s">
        <v>185</v>
      </c>
      <c r="B15" s="12">
        <v>0.41666666666666669</v>
      </c>
      <c r="C15" s="12">
        <v>0.72916666666666663</v>
      </c>
      <c r="D15" s="13">
        <v>7.5</v>
      </c>
      <c r="E15" s="14" t="s">
        <v>91</v>
      </c>
      <c r="F15" s="15"/>
      <c r="G15" s="15">
        <f t="shared" si="0"/>
        <v>12</v>
      </c>
      <c r="H15" s="15">
        <v>1790</v>
      </c>
      <c r="J15">
        <v>1802</v>
      </c>
    </row>
    <row r="16" spans="1:10">
      <c r="A16" s="23" t="s">
        <v>12</v>
      </c>
      <c r="B16" s="12">
        <v>0.41666666666666669</v>
      </c>
      <c r="C16" s="12">
        <v>0.70833333333333337</v>
      </c>
      <c r="D16" s="13">
        <v>7</v>
      </c>
      <c r="E16" s="14" t="s">
        <v>91</v>
      </c>
      <c r="F16" s="15"/>
      <c r="G16" s="15">
        <f t="shared" si="0"/>
        <v>60</v>
      </c>
      <c r="H16" s="15">
        <v>4740</v>
      </c>
      <c r="J16">
        <v>4800</v>
      </c>
    </row>
    <row r="17" spans="1:10">
      <c r="A17" s="22" t="s">
        <v>13</v>
      </c>
      <c r="B17" s="12">
        <v>0.41666666666666669</v>
      </c>
      <c r="C17" s="12">
        <v>0.70833333333333337</v>
      </c>
      <c r="D17" s="13">
        <v>7</v>
      </c>
      <c r="E17" s="14" t="s">
        <v>91</v>
      </c>
      <c r="F17" s="15"/>
      <c r="G17" s="15">
        <f t="shared" si="0"/>
        <v>180</v>
      </c>
      <c r="H17" s="15">
        <v>3240</v>
      </c>
      <c r="J17">
        <v>3420</v>
      </c>
    </row>
    <row r="18" spans="1:10">
      <c r="A18" s="22"/>
      <c r="B18" s="12"/>
      <c r="C18" s="12"/>
      <c r="D18" s="13"/>
      <c r="E18" s="14"/>
      <c r="F18" s="15"/>
      <c r="G18" s="15"/>
      <c r="H18" s="15"/>
    </row>
    <row r="19" spans="1:10">
      <c r="A19" s="23"/>
      <c r="B19" s="12"/>
      <c r="C19" s="12"/>
      <c r="D19" s="13"/>
      <c r="E19" s="14"/>
      <c r="F19" s="15"/>
      <c r="G19" s="15"/>
      <c r="H19" s="15"/>
    </row>
    <row r="20" spans="1:10">
      <c r="A20" s="13"/>
      <c r="B20" s="12"/>
      <c r="C20" s="12"/>
      <c r="D20" s="13"/>
      <c r="E20" s="14"/>
      <c r="F20" s="15"/>
      <c r="G20" s="15">
        <f t="shared" si="0"/>
        <v>0</v>
      </c>
      <c r="H20" s="15"/>
    </row>
    <row r="21" spans="1:10">
      <c r="C21" s="1" t="s">
        <v>4</v>
      </c>
      <c r="D21" s="8">
        <f>SUM(D5:D20)</f>
        <v>93</v>
      </c>
      <c r="G21" s="15"/>
    </row>
    <row r="22" spans="1:10">
      <c r="A22" s="24"/>
    </row>
    <row r="25" spans="1:10" ht="15" thickBot="1"/>
    <row r="26" spans="1:10" ht="15" thickBot="1">
      <c r="E26" s="10"/>
      <c r="G26">
        <f>SUM(G5:G19)</f>
        <v>2363</v>
      </c>
      <c r="H26">
        <f>SUM(H5:H19)</f>
        <v>43240</v>
      </c>
      <c r="J26">
        <f>SUM(J5:J25)</f>
        <v>45603</v>
      </c>
    </row>
    <row r="27" spans="1:10">
      <c r="G27" t="s">
        <v>40</v>
      </c>
    </row>
    <row r="28" spans="1:10">
      <c r="A28" s="25" t="s">
        <v>2</v>
      </c>
    </row>
    <row r="29" spans="1:10">
      <c r="B29" s="6" t="s">
        <v>98</v>
      </c>
      <c r="C29" s="4">
        <f>SUM(D5+D6+D7+D13+D14)</f>
        <v>36</v>
      </c>
    </row>
    <row r="30" spans="1:10">
      <c r="B30" s="6" t="s">
        <v>91</v>
      </c>
      <c r="C30" s="4">
        <f>SUM(D8+D9+D10+D11+D12+D15+D16+D17)</f>
        <v>57</v>
      </c>
    </row>
    <row r="31" spans="1:10" ht="15" thickBot="1">
      <c r="C31" t="s">
        <v>40</v>
      </c>
    </row>
    <row r="32" spans="1:10" ht="15" thickBot="1">
      <c r="B32" t="s">
        <v>3</v>
      </c>
      <c r="C32" s="7">
        <f>SUM(C29:C30)</f>
        <v>93</v>
      </c>
    </row>
    <row r="36" spans="1:4">
      <c r="A36" t="s">
        <v>81</v>
      </c>
      <c r="D36">
        <v>45603</v>
      </c>
    </row>
    <row r="37" spans="1:4">
      <c r="A37"/>
      <c r="D37">
        <v>0</v>
      </c>
    </row>
    <row r="38" spans="1:4">
      <c r="A38" t="s">
        <v>82</v>
      </c>
      <c r="D38"/>
    </row>
    <row r="39" spans="1:4">
      <c r="A39"/>
      <c r="B39" t="s">
        <v>129</v>
      </c>
      <c r="D39">
        <v>9300</v>
      </c>
    </row>
    <row r="40" spans="1:4">
      <c r="A40"/>
      <c r="B40" t="s">
        <v>186</v>
      </c>
      <c r="D40">
        <v>100</v>
      </c>
    </row>
    <row r="41" spans="1:4">
      <c r="A41"/>
      <c r="B41" t="s">
        <v>186</v>
      </c>
      <c r="D41">
        <v>100</v>
      </c>
    </row>
    <row r="42" spans="1:4">
      <c r="A42"/>
      <c r="B42" t="s">
        <v>186</v>
      </c>
      <c r="D42">
        <v>100</v>
      </c>
    </row>
    <row r="43" spans="1:4">
      <c r="A43"/>
      <c r="B43" t="s">
        <v>130</v>
      </c>
      <c r="D43">
        <v>194</v>
      </c>
    </row>
    <row r="44" spans="1:4">
      <c r="A44"/>
      <c r="D44"/>
    </row>
    <row r="45" spans="1:4">
      <c r="A45"/>
      <c r="D45"/>
    </row>
    <row r="46" spans="1:4">
      <c r="A46"/>
      <c r="D46"/>
    </row>
    <row r="47" spans="1:4">
      <c r="A47"/>
      <c r="D47"/>
    </row>
    <row r="48" spans="1:4">
      <c r="A48"/>
      <c r="D48"/>
    </row>
    <row r="49" spans="1:4">
      <c r="A49"/>
      <c r="D49"/>
    </row>
    <row r="50" spans="1:4">
      <c r="A50"/>
      <c r="D50"/>
    </row>
    <row r="51" spans="1:4">
      <c r="A51"/>
      <c r="B51" t="s">
        <v>85</v>
      </c>
      <c r="D51">
        <f>SUM(D39:D50)</f>
        <v>9794</v>
      </c>
    </row>
    <row r="52" spans="1:4">
      <c r="A52"/>
      <c r="D52"/>
    </row>
    <row r="53" spans="1:4">
      <c r="A53"/>
      <c r="D53"/>
    </row>
    <row r="54" spans="1:4">
      <c r="A54"/>
      <c r="B54" t="s">
        <v>86</v>
      </c>
      <c r="D54">
        <f>SUM(D36-D51)</f>
        <v>35809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54"/>
  <sheetViews>
    <sheetView workbookViewId="0">
      <selection activeCell="H52" sqref="H52"/>
    </sheetView>
  </sheetViews>
  <sheetFormatPr defaultRowHeight="14.5"/>
  <cols>
    <col min="1" max="1" width="8.81640625" style="8" customWidth="1"/>
    <col min="2" max="3" width="10.7265625" customWidth="1"/>
    <col min="4" max="4" width="9.1796875" style="8"/>
    <col min="5" max="5" width="11.1796875" style="5" customWidth="1"/>
  </cols>
  <sheetData>
    <row r="3" spans="1:10">
      <c r="G3" t="s">
        <v>0</v>
      </c>
      <c r="H3" t="s">
        <v>1</v>
      </c>
      <c r="J3" t="s">
        <v>35</v>
      </c>
    </row>
    <row r="4" spans="1:10">
      <c r="A4" s="23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22" t="s">
        <v>137</v>
      </c>
      <c r="B5" s="12">
        <v>0.39583333333333331</v>
      </c>
      <c r="C5" s="12">
        <v>0.47916666666666669</v>
      </c>
      <c r="D5" s="13">
        <v>2</v>
      </c>
      <c r="E5" s="14" t="s">
        <v>91</v>
      </c>
      <c r="F5" s="15"/>
      <c r="G5" s="15">
        <f t="shared" ref="G5:G19" si="0">SUM(J5-H5)</f>
        <v>0</v>
      </c>
      <c r="H5" s="15">
        <v>400</v>
      </c>
      <c r="J5">
        <v>400</v>
      </c>
    </row>
    <row r="6" spans="1:10">
      <c r="A6" s="22" t="s">
        <v>138</v>
      </c>
      <c r="B6" s="12">
        <v>0.41666666666666669</v>
      </c>
      <c r="C6" s="12">
        <v>0.70833333333333337</v>
      </c>
      <c r="D6" s="13">
        <v>7</v>
      </c>
      <c r="E6" s="14" t="s">
        <v>87</v>
      </c>
      <c r="F6" s="15"/>
      <c r="G6" s="15">
        <f t="shared" si="0"/>
        <v>148</v>
      </c>
      <c r="H6" s="15">
        <v>2670</v>
      </c>
      <c r="J6">
        <v>2818</v>
      </c>
    </row>
    <row r="7" spans="1:10">
      <c r="A7" s="23" t="s">
        <v>139</v>
      </c>
      <c r="B7" s="12">
        <v>0.41666666666666669</v>
      </c>
      <c r="C7" s="12">
        <v>0.70833333333333337</v>
      </c>
      <c r="D7" s="13">
        <v>7</v>
      </c>
      <c r="E7" s="14" t="s">
        <v>91</v>
      </c>
      <c r="F7" s="15"/>
      <c r="G7" s="15">
        <f t="shared" si="0"/>
        <v>250</v>
      </c>
      <c r="H7" s="15">
        <v>720</v>
      </c>
      <c r="J7">
        <v>970</v>
      </c>
    </row>
    <row r="8" spans="1:10">
      <c r="A8" s="22" t="s">
        <v>140</v>
      </c>
      <c r="B8" s="12">
        <v>0.4375</v>
      </c>
      <c r="C8" s="12">
        <v>0.52083333333333337</v>
      </c>
      <c r="D8" s="13">
        <v>2</v>
      </c>
      <c r="E8" s="14" t="s">
        <v>91</v>
      </c>
      <c r="F8" s="15"/>
      <c r="G8" s="15">
        <f t="shared" si="0"/>
        <v>0</v>
      </c>
      <c r="H8" s="15">
        <v>1120</v>
      </c>
      <c r="J8">
        <v>1120</v>
      </c>
    </row>
    <row r="9" spans="1:10">
      <c r="A9" s="22" t="s">
        <v>141</v>
      </c>
      <c r="B9" s="12">
        <v>0.66666666666666663</v>
      </c>
      <c r="C9" s="12">
        <v>0.75</v>
      </c>
      <c r="D9" s="13">
        <v>2</v>
      </c>
      <c r="E9" s="14" t="s">
        <v>91</v>
      </c>
      <c r="F9" s="15"/>
      <c r="G9" s="15">
        <f t="shared" si="0"/>
        <v>0</v>
      </c>
      <c r="H9" s="15">
        <v>1680</v>
      </c>
      <c r="J9">
        <v>1680</v>
      </c>
    </row>
    <row r="10" spans="1:10">
      <c r="A10" s="23" t="s">
        <v>142</v>
      </c>
      <c r="B10" s="12">
        <v>0.41666666666666669</v>
      </c>
      <c r="C10" s="12">
        <v>0.70833333333333337</v>
      </c>
      <c r="D10" s="13">
        <v>7</v>
      </c>
      <c r="E10" s="14" t="s">
        <v>91</v>
      </c>
      <c r="F10" s="15"/>
      <c r="G10" s="15">
        <f t="shared" si="0"/>
        <v>598</v>
      </c>
      <c r="H10" s="15">
        <v>4120</v>
      </c>
      <c r="J10">
        <v>4718</v>
      </c>
    </row>
    <row r="11" spans="1:10">
      <c r="A11" s="22" t="s">
        <v>143</v>
      </c>
      <c r="B11" s="12">
        <v>0.41666666666666669</v>
      </c>
      <c r="C11" s="12">
        <v>0.70833333333333337</v>
      </c>
      <c r="D11" s="13">
        <v>7</v>
      </c>
      <c r="E11" s="14" t="s">
        <v>91</v>
      </c>
      <c r="F11" s="15"/>
      <c r="G11" s="15">
        <f t="shared" si="0"/>
        <v>373</v>
      </c>
      <c r="H11" s="15">
        <v>1780</v>
      </c>
      <c r="J11">
        <v>2153</v>
      </c>
    </row>
    <row r="12" spans="1:10">
      <c r="A12" s="22" t="s">
        <v>144</v>
      </c>
      <c r="B12" s="12">
        <v>0.41666666666666669</v>
      </c>
      <c r="C12" s="12">
        <v>0.70833333333333337</v>
      </c>
      <c r="D12" s="13">
        <v>7</v>
      </c>
      <c r="E12" s="14" t="s">
        <v>87</v>
      </c>
      <c r="F12" s="15"/>
      <c r="G12" s="15">
        <f t="shared" si="0"/>
        <v>80</v>
      </c>
      <c r="H12" s="15">
        <v>1540</v>
      </c>
      <c r="J12">
        <v>1620</v>
      </c>
    </row>
    <row r="13" spans="1:10">
      <c r="A13" s="23" t="s">
        <v>145</v>
      </c>
      <c r="B13" s="12">
        <v>0.41666666666666669</v>
      </c>
      <c r="C13" s="12">
        <v>0.70833333333333337</v>
      </c>
      <c r="D13" s="13">
        <v>7</v>
      </c>
      <c r="E13" s="14" t="s">
        <v>87</v>
      </c>
      <c r="F13" s="15"/>
      <c r="G13" s="15">
        <f t="shared" si="0"/>
        <v>106</v>
      </c>
      <c r="H13" s="15">
        <v>1420</v>
      </c>
      <c r="J13">
        <v>1526</v>
      </c>
    </row>
    <row r="14" spans="1:10">
      <c r="A14" s="22" t="s">
        <v>146</v>
      </c>
      <c r="B14" s="12">
        <v>0.375</v>
      </c>
      <c r="C14" s="12">
        <v>0.5</v>
      </c>
      <c r="D14" s="13">
        <v>3</v>
      </c>
      <c r="E14" s="14" t="s">
        <v>91</v>
      </c>
      <c r="F14" s="15"/>
      <c r="G14" s="15">
        <f t="shared" si="0"/>
        <v>301</v>
      </c>
      <c r="H14" s="15">
        <v>0</v>
      </c>
      <c r="J14">
        <v>301</v>
      </c>
    </row>
    <row r="15" spans="1:10">
      <c r="A15" s="22" t="s">
        <v>147</v>
      </c>
      <c r="B15" s="12">
        <v>0.41666666666666669</v>
      </c>
      <c r="C15" s="12">
        <v>0.70833333333333337</v>
      </c>
      <c r="D15" s="13">
        <v>7</v>
      </c>
      <c r="E15" s="14" t="s">
        <v>91</v>
      </c>
      <c r="F15" s="15"/>
      <c r="G15" s="15">
        <f t="shared" si="0"/>
        <v>434</v>
      </c>
      <c r="H15" s="15">
        <v>4500</v>
      </c>
      <c r="J15">
        <v>4934</v>
      </c>
    </row>
    <row r="16" spans="1:10">
      <c r="A16" s="22" t="s">
        <v>148</v>
      </c>
      <c r="B16" s="12">
        <v>0.41666666666666669</v>
      </c>
      <c r="C16" s="12">
        <v>0.70833333333333337</v>
      </c>
      <c r="D16" s="13">
        <v>7</v>
      </c>
      <c r="E16" s="14" t="s">
        <v>87</v>
      </c>
      <c r="F16" s="15"/>
      <c r="G16" s="15">
        <f t="shared" si="0"/>
        <v>1722</v>
      </c>
      <c r="H16" s="15">
        <v>7040</v>
      </c>
      <c r="J16">
        <v>8762</v>
      </c>
    </row>
    <row r="17" spans="1:10">
      <c r="A17" s="22" t="s">
        <v>149</v>
      </c>
      <c r="B17" s="12">
        <v>0.41666666666666669</v>
      </c>
      <c r="C17" s="12">
        <v>0.70833333333333337</v>
      </c>
      <c r="D17" s="13">
        <v>7</v>
      </c>
      <c r="E17" s="14" t="s">
        <v>91</v>
      </c>
      <c r="F17" s="15"/>
      <c r="G17" s="15">
        <f t="shared" si="0"/>
        <v>777</v>
      </c>
      <c r="H17" s="15">
        <v>2080</v>
      </c>
      <c r="J17">
        <v>2857</v>
      </c>
    </row>
    <row r="18" spans="1:10">
      <c r="A18" s="22"/>
      <c r="B18" s="12"/>
      <c r="C18" s="12"/>
      <c r="D18" s="13"/>
      <c r="E18" s="14"/>
      <c r="F18" s="15"/>
      <c r="G18" s="15"/>
      <c r="H18" s="15"/>
    </row>
    <row r="19" spans="1:10">
      <c r="A19" s="22"/>
      <c r="B19" s="12"/>
      <c r="C19" s="12"/>
      <c r="D19" s="13"/>
      <c r="E19" s="14"/>
      <c r="F19" s="15"/>
      <c r="G19" s="15">
        <f t="shared" si="0"/>
        <v>0</v>
      </c>
      <c r="H19" s="15"/>
    </row>
    <row r="20" spans="1:10">
      <c r="C20" s="1" t="s">
        <v>4</v>
      </c>
      <c r="D20" s="8">
        <f>SUM(D5:D19)</f>
        <v>72</v>
      </c>
      <c r="G20" s="15"/>
    </row>
    <row r="21" spans="1:10">
      <c r="A21" s="24"/>
    </row>
    <row r="24" spans="1:10" ht="15" thickBot="1"/>
    <row r="25" spans="1:10" ht="15" thickBot="1">
      <c r="E25" s="10"/>
      <c r="G25">
        <f>SUM(G5:G19)</f>
        <v>4789</v>
      </c>
      <c r="H25">
        <f>SUM(H5:H19)</f>
        <v>29070</v>
      </c>
      <c r="J25">
        <f>SUM(J5:J24)</f>
        <v>33859</v>
      </c>
    </row>
    <row r="26" spans="1:10">
      <c r="G26" t="s">
        <v>40</v>
      </c>
    </row>
    <row r="27" spans="1:10">
      <c r="A27" s="25" t="s">
        <v>2</v>
      </c>
    </row>
    <row r="28" spans="1:10">
      <c r="B28" s="6"/>
      <c r="C28" s="4"/>
    </row>
    <row r="29" spans="1:10">
      <c r="B29" s="6" t="s">
        <v>91</v>
      </c>
      <c r="C29" s="4">
        <f>SUM(D5+D7+D8+D9+D10+D11+D14+D15+D17)</f>
        <v>44</v>
      </c>
    </row>
    <row r="30" spans="1:10">
      <c r="B30" s="6" t="s">
        <v>87</v>
      </c>
      <c r="C30" s="4">
        <f>SUM(D6+D12+D13+D16)</f>
        <v>28</v>
      </c>
    </row>
    <row r="31" spans="1:10" ht="15" thickBot="1"/>
    <row r="32" spans="1:10" ht="15" thickBot="1">
      <c r="B32" t="s">
        <v>3</v>
      </c>
      <c r="C32" s="7">
        <f>SUM(C28:C30)</f>
        <v>72</v>
      </c>
    </row>
    <row r="34" spans="1:4">
      <c r="A34" s="5" t="s">
        <v>134</v>
      </c>
      <c r="D34" s="8">
        <v>1881</v>
      </c>
    </row>
    <row r="35" spans="1:4">
      <c r="A35" s="8" t="s">
        <v>135</v>
      </c>
      <c r="D35" s="8">
        <v>33859</v>
      </c>
    </row>
    <row r="36" spans="1:4">
      <c r="A36" t="s">
        <v>81</v>
      </c>
      <c r="D36">
        <f>SUM(D34:D35)</f>
        <v>35740</v>
      </c>
    </row>
    <row r="37" spans="1:4">
      <c r="A37"/>
      <c r="D37"/>
    </row>
    <row r="38" spans="1:4">
      <c r="A38" t="s">
        <v>82</v>
      </c>
      <c r="D38"/>
    </row>
    <row r="39" spans="1:4">
      <c r="A39"/>
      <c r="D39"/>
    </row>
    <row r="40" spans="1:4">
      <c r="A40"/>
      <c r="D40"/>
    </row>
    <row r="41" spans="1:4">
      <c r="A41"/>
      <c r="B41" t="s">
        <v>94</v>
      </c>
      <c r="D41">
        <v>7200</v>
      </c>
    </row>
    <row r="42" spans="1:4">
      <c r="A42"/>
      <c r="B42" t="s">
        <v>88</v>
      </c>
      <c r="D42">
        <v>52</v>
      </c>
    </row>
    <row r="43" spans="1:4">
      <c r="A43"/>
      <c r="B43" t="s">
        <v>136</v>
      </c>
      <c r="D43">
        <v>75</v>
      </c>
    </row>
    <row r="44" spans="1:4">
      <c r="A44"/>
      <c r="D44"/>
    </row>
    <row r="45" spans="1:4">
      <c r="A45"/>
      <c r="D45"/>
    </row>
    <row r="46" spans="1:4">
      <c r="A46"/>
      <c r="D46"/>
    </row>
    <row r="47" spans="1:4">
      <c r="A47"/>
      <c r="D47"/>
    </row>
    <row r="48" spans="1:4">
      <c r="A48"/>
      <c r="D48"/>
    </row>
    <row r="49" spans="1:4">
      <c r="A49"/>
      <c r="D49"/>
    </row>
    <row r="50" spans="1:4">
      <c r="A50"/>
      <c r="D50"/>
    </row>
    <row r="51" spans="1:4">
      <c r="A51"/>
      <c r="B51" t="s">
        <v>85</v>
      </c>
      <c r="D51">
        <f>SUM(D39:D50)</f>
        <v>7327</v>
      </c>
    </row>
    <row r="52" spans="1:4">
      <c r="A52"/>
      <c r="D52"/>
    </row>
    <row r="53" spans="1:4">
      <c r="A53"/>
      <c r="D53"/>
    </row>
    <row r="54" spans="1:4">
      <c r="A54"/>
      <c r="B54" t="s">
        <v>86</v>
      </c>
      <c r="D54">
        <f>SUM(D36-D51)</f>
        <v>28413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61"/>
  <sheetViews>
    <sheetView topLeftCell="A4" workbookViewId="0">
      <selection activeCell="D62" sqref="D62"/>
    </sheetView>
  </sheetViews>
  <sheetFormatPr defaultRowHeight="14.5"/>
  <cols>
    <col min="1" max="1" width="8.81640625" style="8" customWidth="1"/>
    <col min="2" max="3" width="10.7265625" customWidth="1"/>
    <col min="4" max="4" width="9.1796875" style="8"/>
    <col min="5" max="5" width="11.1796875" style="5" customWidth="1"/>
  </cols>
  <sheetData>
    <row r="3" spans="1:10">
      <c r="G3" t="s">
        <v>0</v>
      </c>
      <c r="H3" t="s">
        <v>1</v>
      </c>
      <c r="J3" t="s">
        <v>35</v>
      </c>
    </row>
    <row r="4" spans="1:10">
      <c r="A4" s="23"/>
      <c r="B4" s="12"/>
      <c r="C4" s="12"/>
      <c r="D4" s="13"/>
      <c r="E4" s="14"/>
      <c r="F4" s="15"/>
      <c r="G4" s="15"/>
      <c r="H4" s="15"/>
      <c r="J4">
        <f>SUM(G4:I4)</f>
        <v>0</v>
      </c>
    </row>
    <row r="5" spans="1:10">
      <c r="A5" s="22" t="s">
        <v>150</v>
      </c>
      <c r="B5" s="12">
        <v>0.41666666666666669</v>
      </c>
      <c r="C5" s="12">
        <v>0.70833333333333337</v>
      </c>
      <c r="D5" s="13">
        <v>7</v>
      </c>
      <c r="E5" s="14" t="s">
        <v>91</v>
      </c>
      <c r="F5" s="15"/>
      <c r="G5" s="15">
        <f t="shared" ref="G5:G13" si="0">SUM(J5-H5)</f>
        <v>826</v>
      </c>
      <c r="H5" s="15">
        <v>700</v>
      </c>
      <c r="J5">
        <v>1526</v>
      </c>
    </row>
    <row r="6" spans="1:10">
      <c r="A6" s="22" t="s">
        <v>95</v>
      </c>
      <c r="B6" s="12">
        <v>0.41666666666666669</v>
      </c>
      <c r="C6" s="12">
        <v>0.70833333333333337</v>
      </c>
      <c r="D6" s="13">
        <v>7</v>
      </c>
      <c r="E6" s="14" t="s">
        <v>91</v>
      </c>
      <c r="F6" s="15"/>
      <c r="G6" s="15">
        <f t="shared" si="0"/>
        <v>0</v>
      </c>
      <c r="H6" s="15">
        <v>380</v>
      </c>
      <c r="J6">
        <v>380</v>
      </c>
    </row>
    <row r="7" spans="1:10">
      <c r="A7" s="22" t="s">
        <v>151</v>
      </c>
      <c r="B7" s="12">
        <v>0.41666666666666669</v>
      </c>
      <c r="C7" s="12">
        <v>0.70833333333333337</v>
      </c>
      <c r="D7" s="13">
        <v>6</v>
      </c>
      <c r="E7" s="14" t="s">
        <v>91</v>
      </c>
      <c r="F7" s="15"/>
      <c r="G7" s="15">
        <f t="shared" si="0"/>
        <v>62</v>
      </c>
      <c r="H7" s="15">
        <v>1680</v>
      </c>
      <c r="J7">
        <v>1742</v>
      </c>
    </row>
    <row r="8" spans="1:10">
      <c r="A8" s="22" t="s">
        <v>152</v>
      </c>
      <c r="B8" s="12">
        <v>0.41666666666666669</v>
      </c>
      <c r="C8" s="12">
        <v>0.70833333333333337</v>
      </c>
      <c r="D8" s="13">
        <v>7</v>
      </c>
      <c r="E8" s="14" t="s">
        <v>91</v>
      </c>
      <c r="F8" s="15"/>
      <c r="G8" s="15">
        <f>SUM(J8-H8)</f>
        <v>197</v>
      </c>
      <c r="H8" s="15">
        <v>400</v>
      </c>
      <c r="J8">
        <v>597</v>
      </c>
    </row>
    <row r="9" spans="1:10">
      <c r="A9" s="22" t="s">
        <v>96</v>
      </c>
      <c r="B9" s="12">
        <v>0.41666666666666669</v>
      </c>
      <c r="C9" s="12">
        <v>0.70833333333333337</v>
      </c>
      <c r="D9" s="13">
        <v>7</v>
      </c>
      <c r="E9" s="14" t="s">
        <v>98</v>
      </c>
      <c r="F9" s="15"/>
      <c r="G9" s="15">
        <f t="shared" si="0"/>
        <v>0</v>
      </c>
      <c r="H9" s="15">
        <v>1060</v>
      </c>
      <c r="J9">
        <v>1060</v>
      </c>
    </row>
    <row r="10" spans="1:10">
      <c r="A10" s="22" t="s">
        <v>153</v>
      </c>
      <c r="B10" s="12">
        <v>0.375</v>
      </c>
      <c r="C10" s="12">
        <v>0.47916666666666669</v>
      </c>
      <c r="D10" s="13">
        <v>2.5</v>
      </c>
      <c r="E10" s="14" t="s">
        <v>91</v>
      </c>
      <c r="F10" s="15"/>
      <c r="G10" s="15">
        <f t="shared" si="0"/>
        <v>25</v>
      </c>
      <c r="H10" s="15">
        <v>2520</v>
      </c>
      <c r="J10">
        <v>2545</v>
      </c>
    </row>
    <row r="11" spans="1:10">
      <c r="A11" s="22" t="s">
        <v>154</v>
      </c>
      <c r="B11" s="12">
        <v>0.41666666666666669</v>
      </c>
      <c r="C11" s="12">
        <v>0.70833333333333337</v>
      </c>
      <c r="D11" s="13">
        <v>7</v>
      </c>
      <c r="E11" s="14" t="s">
        <v>91</v>
      </c>
      <c r="F11" s="15"/>
      <c r="G11" s="15">
        <f t="shared" si="0"/>
        <v>100</v>
      </c>
      <c r="H11" s="15">
        <v>780</v>
      </c>
      <c r="J11">
        <v>880</v>
      </c>
    </row>
    <row r="12" spans="1:10">
      <c r="A12" s="22" t="s">
        <v>76</v>
      </c>
      <c r="B12" s="12">
        <v>0.41666666666666669</v>
      </c>
      <c r="C12" s="12">
        <v>0.70833333333333337</v>
      </c>
      <c r="D12" s="13">
        <v>7</v>
      </c>
      <c r="E12" s="14" t="s">
        <v>91</v>
      </c>
      <c r="F12" s="15"/>
      <c r="G12" s="15">
        <f t="shared" si="0"/>
        <v>62</v>
      </c>
      <c r="H12" s="15">
        <v>1260</v>
      </c>
      <c r="J12">
        <v>1322</v>
      </c>
    </row>
    <row r="13" spans="1:10">
      <c r="A13" s="22" t="s">
        <v>155</v>
      </c>
      <c r="B13" s="12">
        <v>0.41666666666666669</v>
      </c>
      <c r="C13" s="12">
        <v>0.70833333333333337</v>
      </c>
      <c r="D13" s="13">
        <v>7</v>
      </c>
      <c r="E13" s="14" t="s">
        <v>98</v>
      </c>
      <c r="F13" s="15"/>
      <c r="G13" s="15">
        <f t="shared" si="0"/>
        <v>60</v>
      </c>
      <c r="H13" s="15">
        <v>900</v>
      </c>
      <c r="J13">
        <v>960</v>
      </c>
    </row>
    <row r="14" spans="1:10">
      <c r="A14" s="22" t="s">
        <v>97</v>
      </c>
      <c r="B14" s="12">
        <v>0.41666666666666669</v>
      </c>
      <c r="C14" s="12">
        <v>0.70833333333333337</v>
      </c>
      <c r="D14" s="13">
        <v>7</v>
      </c>
      <c r="E14" s="14" t="s">
        <v>91</v>
      </c>
      <c r="F14" s="15"/>
      <c r="G14" s="15">
        <f t="shared" ref="G14:G15" si="1">SUM(J14-H14)</f>
        <v>0</v>
      </c>
      <c r="H14" s="15">
        <v>220</v>
      </c>
      <c r="J14">
        <v>220</v>
      </c>
    </row>
    <row r="15" spans="1:10">
      <c r="A15" s="22" t="s">
        <v>155</v>
      </c>
      <c r="B15" s="12">
        <v>0.41666666666666669</v>
      </c>
      <c r="C15" s="12">
        <v>0.70833333333333337</v>
      </c>
      <c r="D15" s="13">
        <v>7</v>
      </c>
      <c r="E15" s="14" t="s">
        <v>98</v>
      </c>
      <c r="F15" s="15"/>
      <c r="G15" s="15">
        <f t="shared" si="1"/>
        <v>72</v>
      </c>
      <c r="H15" s="15">
        <v>2200</v>
      </c>
      <c r="J15">
        <v>2272</v>
      </c>
    </row>
    <row r="16" spans="1:10">
      <c r="A16" s="22"/>
      <c r="B16" s="12"/>
      <c r="C16" s="12"/>
      <c r="D16" s="13"/>
      <c r="E16" s="14"/>
      <c r="F16" s="15"/>
      <c r="G16" s="15"/>
      <c r="H16" s="15"/>
    </row>
    <row r="17" spans="1:10">
      <c r="A17" s="22"/>
      <c r="B17" s="12"/>
      <c r="C17" s="12"/>
      <c r="D17" s="13"/>
      <c r="E17" s="14"/>
      <c r="F17" s="15"/>
      <c r="G17" s="15"/>
      <c r="H17" s="15"/>
    </row>
    <row r="18" spans="1:10">
      <c r="A18" s="22"/>
      <c r="B18" s="12"/>
      <c r="C18" s="12"/>
      <c r="D18" s="13"/>
      <c r="E18" s="14"/>
      <c r="F18" s="15"/>
      <c r="G18" s="15"/>
      <c r="H18" s="15"/>
    </row>
    <row r="19" spans="1:10">
      <c r="A19" s="22"/>
      <c r="B19" s="12"/>
      <c r="C19" s="12"/>
      <c r="D19" s="13"/>
      <c r="E19" s="14"/>
      <c r="F19" s="15"/>
      <c r="G19" s="15"/>
      <c r="H19" s="15"/>
    </row>
    <row r="20" spans="1:10">
      <c r="A20" s="22"/>
      <c r="B20" s="12"/>
      <c r="C20" s="12"/>
      <c r="D20" s="13"/>
      <c r="E20" s="14"/>
      <c r="F20" s="15"/>
      <c r="G20" s="15"/>
      <c r="H20" s="15"/>
    </row>
    <row r="21" spans="1:10">
      <c r="A21" s="13"/>
      <c r="B21" s="12"/>
      <c r="C21" s="12"/>
      <c r="D21" s="13"/>
      <c r="E21" s="14"/>
      <c r="F21" s="15"/>
      <c r="G21" s="15"/>
      <c r="H21" s="15"/>
    </row>
    <row r="22" spans="1:10">
      <c r="C22" s="1" t="s">
        <v>4</v>
      </c>
      <c r="D22" s="8">
        <f>SUM(D4:D21)</f>
        <v>71.5</v>
      </c>
      <c r="G22" s="15"/>
    </row>
    <row r="23" spans="1:10">
      <c r="A23" s="24"/>
    </row>
    <row r="26" spans="1:10" ht="15" thickBot="1"/>
    <row r="27" spans="1:10" ht="15" thickBot="1">
      <c r="E27" s="10"/>
      <c r="G27">
        <f>SUM(G4:G26)</f>
        <v>1404</v>
      </c>
      <c r="H27">
        <f>SUM(H4:H26)</f>
        <v>12100</v>
      </c>
      <c r="J27">
        <f>SUM(J4:J26)</f>
        <v>13504</v>
      </c>
    </row>
    <row r="29" spans="1:10">
      <c r="A29" s="25" t="s">
        <v>2</v>
      </c>
    </row>
    <row r="30" spans="1:10">
      <c r="B30" s="6" t="s">
        <v>98</v>
      </c>
      <c r="C30" s="4">
        <f>SUM(D15+D13+D9)</f>
        <v>21</v>
      </c>
    </row>
    <row r="31" spans="1:10">
      <c r="B31" s="6" t="s">
        <v>91</v>
      </c>
      <c r="C31" s="4">
        <f>SUM(D5+D6+D7+D8+D10+D11+D12+D14)</f>
        <v>50.5</v>
      </c>
    </row>
    <row r="32" spans="1:10">
      <c r="B32" s="6"/>
      <c r="C32" s="4"/>
    </row>
    <row r="33" spans="1:7">
      <c r="B33" s="6"/>
      <c r="C33" s="4"/>
    </row>
    <row r="34" spans="1:7">
      <c r="B34" s="6"/>
      <c r="C34" s="4"/>
      <c r="G34" t="s">
        <v>40</v>
      </c>
    </row>
    <row r="35" spans="1:7" ht="15" thickBot="1"/>
    <row r="36" spans="1:7" ht="15" thickBot="1">
      <c r="B36" t="s">
        <v>3</v>
      </c>
      <c r="C36" s="7">
        <f>SUM(C30:C34)</f>
        <v>71.5</v>
      </c>
    </row>
    <row r="42" spans="1:7">
      <c r="A42" t="s">
        <v>81</v>
      </c>
      <c r="D42">
        <v>13504</v>
      </c>
    </row>
    <row r="43" spans="1:7">
      <c r="A43" t="s">
        <v>100</v>
      </c>
      <c r="D43"/>
    </row>
    <row r="44" spans="1:7">
      <c r="A44" s="28"/>
      <c r="D44"/>
    </row>
    <row r="45" spans="1:7">
      <c r="A45" t="s">
        <v>82</v>
      </c>
      <c r="D45"/>
    </row>
    <row r="46" spans="1:7">
      <c r="A46"/>
      <c r="D46"/>
    </row>
    <row r="47" spans="1:7">
      <c r="A47"/>
      <c r="D47"/>
    </row>
    <row r="48" spans="1:7">
      <c r="A48"/>
      <c r="B48" t="s">
        <v>99</v>
      </c>
      <c r="D48">
        <v>7150</v>
      </c>
    </row>
    <row r="49" spans="1:4">
      <c r="A49"/>
      <c r="B49" t="s">
        <v>156</v>
      </c>
      <c r="D49">
        <v>75</v>
      </c>
    </row>
    <row r="50" spans="1:4">
      <c r="A50"/>
      <c r="D50"/>
    </row>
    <row r="51" spans="1:4">
      <c r="A51"/>
      <c r="D51"/>
    </row>
    <row r="52" spans="1:4">
      <c r="A52"/>
      <c r="D52"/>
    </row>
    <row r="53" spans="1:4">
      <c r="A53"/>
      <c r="D53"/>
    </row>
    <row r="54" spans="1:4">
      <c r="A54"/>
      <c r="D54"/>
    </row>
    <row r="55" spans="1:4">
      <c r="A55"/>
      <c r="D55"/>
    </row>
    <row r="56" spans="1:4">
      <c r="A56"/>
      <c r="D56"/>
    </row>
    <row r="57" spans="1:4">
      <c r="A57"/>
      <c r="D57"/>
    </row>
    <row r="58" spans="1:4">
      <c r="A58"/>
      <c r="B58" t="s">
        <v>85</v>
      </c>
      <c r="D58">
        <f>SUM(D46:D57)</f>
        <v>7225</v>
      </c>
    </row>
    <row r="59" spans="1:4">
      <c r="A59"/>
      <c r="D59"/>
    </row>
    <row r="60" spans="1:4">
      <c r="A60"/>
      <c r="D60"/>
    </row>
    <row r="61" spans="1:4">
      <c r="A61"/>
      <c r="B61" t="s">
        <v>86</v>
      </c>
      <c r="D61">
        <f>SUM(D42-D58)</f>
        <v>6279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sčot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Petr</cp:lastModifiedBy>
  <cp:lastPrinted>2018-05-01T20:41:56Z</cp:lastPrinted>
  <dcterms:created xsi:type="dcterms:W3CDTF">2012-07-05T09:45:16Z</dcterms:created>
  <dcterms:modified xsi:type="dcterms:W3CDTF">2020-09-29T21:22:07Z</dcterms:modified>
</cp:coreProperties>
</file>